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28800" windowHeight="11610"/>
  </bookViews>
  <sheets>
    <sheet name="Base - Model A" sheetId="5" r:id="rId1"/>
  </sheets>
  <calcPr calcId="162913"/>
</workbook>
</file>

<file path=xl/calcChain.xml><?xml version="1.0" encoding="utf-8"?>
<calcChain xmlns="http://schemas.openxmlformats.org/spreadsheetml/2006/main">
  <c r="K26" i="5" l="1"/>
  <c r="M27" i="5"/>
  <c r="F30" i="5"/>
  <c r="M30" i="5"/>
  <c r="L30" i="5"/>
  <c r="F31" i="5"/>
  <c r="M31" i="5"/>
  <c r="L31" i="5"/>
  <c r="F26" i="5"/>
  <c r="C26" i="5" s="1"/>
  <c r="L26" i="5" s="1"/>
  <c r="M26" i="5"/>
  <c r="F27" i="5"/>
  <c r="L27" i="5"/>
  <c r="F28" i="5"/>
  <c r="C28" i="5" s="1"/>
  <c r="L28" i="5" s="1"/>
  <c r="K28" i="5"/>
  <c r="M28" i="5" s="1"/>
  <c r="F29" i="5"/>
  <c r="M29" i="5"/>
  <c r="L29" i="5"/>
  <c r="F13" i="5" l="1"/>
  <c r="C13" i="5" s="1"/>
  <c r="F32" i="5"/>
  <c r="C32" i="5" s="1"/>
  <c r="F14" i="5" l="1"/>
  <c r="C14" i="5" s="1"/>
  <c r="L14" i="5" s="1"/>
  <c r="F15" i="5"/>
  <c r="C15" i="5" s="1"/>
  <c r="L15" i="5" s="1"/>
  <c r="F23" i="5"/>
  <c r="F16" i="5"/>
  <c r="C16" i="5" s="1"/>
  <c r="L16" i="5" s="1"/>
  <c r="F17" i="5"/>
  <c r="C17" i="5" s="1"/>
  <c r="L17" i="5" s="1"/>
  <c r="F24" i="5"/>
  <c r="C24" i="5" s="1"/>
  <c r="L24" i="5" s="1"/>
  <c r="F18" i="5"/>
  <c r="F19" i="5"/>
  <c r="F20" i="5"/>
  <c r="C20" i="5" s="1"/>
  <c r="L20" i="5" s="1"/>
  <c r="F25" i="5"/>
  <c r="C25" i="5" s="1"/>
  <c r="L25" i="5" s="1"/>
  <c r="F21" i="5"/>
  <c r="C21" i="5" s="1"/>
  <c r="L21" i="5" s="1"/>
  <c r="F22" i="5"/>
  <c r="C22" i="5" s="1"/>
  <c r="L22" i="5" s="1"/>
  <c r="K22" i="5"/>
  <c r="M22" i="5" s="1"/>
  <c r="K21" i="5"/>
  <c r="M21" i="5" s="1"/>
  <c r="K25" i="5"/>
  <c r="M25" i="5" s="1"/>
  <c r="K20" i="5"/>
  <c r="M20" i="5" s="1"/>
  <c r="K19" i="5"/>
  <c r="M19" i="5" s="1"/>
  <c r="K18" i="5"/>
  <c r="M18" i="5" s="1"/>
  <c r="K24" i="5"/>
  <c r="M24" i="5" s="1"/>
  <c r="K17" i="5"/>
  <c r="M17" i="5" s="1"/>
  <c r="K32" i="5"/>
  <c r="M32" i="5" s="1"/>
  <c r="K16" i="5"/>
  <c r="M16" i="5" s="1"/>
  <c r="K23" i="5"/>
  <c r="M23" i="5" s="1"/>
  <c r="K15" i="5"/>
  <c r="M15" i="5" s="1"/>
  <c r="K14" i="5"/>
  <c r="M14" i="5" s="1"/>
  <c r="K13" i="5"/>
  <c r="M13" i="5" s="1"/>
  <c r="B6" i="5" l="1"/>
  <c r="L32" i="5"/>
  <c r="C23" i="5"/>
  <c r="L23" i="5" s="1"/>
  <c r="L13" i="5"/>
  <c r="C18" i="5"/>
  <c r="L18" i="5" s="1"/>
  <c r="C19" i="5"/>
  <c r="L19" i="5" s="1"/>
  <c r="L34" i="5" l="1"/>
  <c r="B7" i="5" s="1"/>
  <c r="B8" i="5" s="1"/>
  <c r="M34" i="5"/>
</calcChain>
</file>

<file path=xl/comments1.xml><?xml version="1.0" encoding="utf-8"?>
<comments xmlns="http://schemas.openxmlformats.org/spreadsheetml/2006/main">
  <authors>
    <author>Author</author>
  </authors>
  <commentList>
    <comment ref="B13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B14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B15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B16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B17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B18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B19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B20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B21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B22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B23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B24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B25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  <comment ref="B32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</commentList>
</comments>
</file>

<file path=xl/sharedStrings.xml><?xml version="1.0" encoding="utf-8"?>
<sst xmlns="http://schemas.openxmlformats.org/spreadsheetml/2006/main" count="104" uniqueCount="86">
  <si>
    <t>e-bay source</t>
  </si>
  <si>
    <t>e-bay cost</t>
  </si>
  <si>
    <t>Unit Cost</t>
  </si>
  <si>
    <t>Battery Case 4xAAA</t>
  </si>
  <si>
    <t>Total</t>
  </si>
  <si>
    <t>Order Quantity</t>
  </si>
  <si>
    <t>Part Name</t>
  </si>
  <si>
    <t>Pack Quantity</t>
  </si>
  <si>
    <t>Picture</t>
  </si>
  <si>
    <t>Assembly Name :</t>
  </si>
  <si>
    <t>Assembly Revision :</t>
  </si>
  <si>
    <t>Part Count :</t>
  </si>
  <si>
    <t xml:space="preserve">e-bay vendor </t>
  </si>
  <si>
    <t>Order Cost</t>
  </si>
  <si>
    <t>Unit Build Cost</t>
  </si>
  <si>
    <t>lovecc1020</t>
  </si>
  <si>
    <t>Jumper Wire Cable 1P-1P 2.54mm 20cm Female to Female</t>
  </si>
  <si>
    <t>whymind</t>
  </si>
  <si>
    <t>Ultrasonic Module HC-SR04 Distance Measuring Transducer Sensor</t>
  </si>
  <si>
    <t>HC-06 4 Pin Serial Wireless Bluetooth RF Transceiver Module</t>
  </si>
  <si>
    <t>Group Size:</t>
  </si>
  <si>
    <t>Build Quantity Unit</t>
  </si>
  <si>
    <t>Build Quantity Group</t>
  </si>
  <si>
    <t>e-bay search</t>
  </si>
  <si>
    <t>http://tinyurl.com/j5df2v6</t>
  </si>
  <si>
    <t>http://tinyurl.com/zsrqftc</t>
  </si>
  <si>
    <t>http://tinyurl.com/goal72b</t>
  </si>
  <si>
    <t>http://tinyurl.com/jp9p8w5</t>
  </si>
  <si>
    <t>http://tinyurl.com/gmhkzs2</t>
  </si>
  <si>
    <t>http://tinyurl.com/h23onsq</t>
  </si>
  <si>
    <t>http://tinyurl.com/h7q6gc7</t>
  </si>
  <si>
    <t>http://tinyurl.com/z9qltkx</t>
  </si>
  <si>
    <t>1/4w Watt 10K ohm Metal Film Resistor 0.25W</t>
  </si>
  <si>
    <t>1/4w Watt 20K ohm Metal Film Resistor 0.25W</t>
  </si>
  <si>
    <t>http://tinyurl.com/jgrdq5h</t>
  </si>
  <si>
    <t>http://tinyurl.com/hq684ff</t>
  </si>
  <si>
    <t>http://tinyurl.com/jbxwnnf</t>
  </si>
  <si>
    <t>http://tinyurl.com/jtdhv68</t>
  </si>
  <si>
    <t>http://tinyurl.com/jb3l8bz</t>
  </si>
  <si>
    <t>Model:</t>
  </si>
  <si>
    <t>A</t>
  </si>
  <si>
    <t>Base</t>
  </si>
  <si>
    <t>http://tinyurl.com/y8okeeyu</t>
  </si>
  <si>
    <t>http://tinyurl.com/ybvv3neu</t>
  </si>
  <si>
    <t>30 mm x 2 mm Rubber Sealing Discs Oil Filter O Rings</t>
  </si>
  <si>
    <t>Stainless Steel Round Washer Head Phillips Pan Head Self-tapping Screw (M2-5)</t>
  </si>
  <si>
    <t>https://tinyurl.com/y9dg5xby</t>
  </si>
  <si>
    <t>Passive Buzzer Module Speaker Audio Control for Arduino</t>
  </si>
  <si>
    <t>Cost per Person (USD):</t>
  </si>
  <si>
    <t>Total Cost (USD):</t>
  </si>
  <si>
    <t>Order</t>
  </si>
  <si>
    <t>https://tinyurl.com/y9egtmj6</t>
  </si>
  <si>
    <t>alice1101983</t>
  </si>
  <si>
    <t>https://tinyurl.com/y9t47cf7</t>
  </si>
  <si>
    <t>https://tinyurl.com/y8e4l92p</t>
  </si>
  <si>
    <t>Arduino Nano V3.0 Prototype Shield I/O Extension Board Expansion Module (Red)</t>
  </si>
  <si>
    <t>MINI USB Nano V3.0 ATmega328P CH340G 5V 16M Micro-controller board for Arduino (welded + cable)</t>
  </si>
  <si>
    <t xml:space="preserve">Red MAX7219 8x8 Dot Matrix </t>
  </si>
  <si>
    <t>https://tinyurl.com/ybhdqll6</t>
  </si>
  <si>
    <t>https://tinyurl.com/ybdudtro</t>
  </si>
  <si>
    <t>https://tinyurl.com/ydytnwc5</t>
  </si>
  <si>
    <t>https://tinyurl.com/ycqsxvxz</t>
  </si>
  <si>
    <t>https://tinyurl.com/ycdqjl4k</t>
  </si>
  <si>
    <t>https://tinyurl.com/y7d59vwz</t>
  </si>
  <si>
    <t>Nylon Plastic Zip Trim Wrap Cable Loop Ties Wire Self-Locking 2.5 x 150mm</t>
  </si>
  <si>
    <t>https://tinyurl.com/y9nwhux4</t>
  </si>
  <si>
    <t>phcmall</t>
  </si>
  <si>
    <t>https://tinyurl.com/ycvwhv3l</t>
  </si>
  <si>
    <t>on-the-earth</t>
  </si>
  <si>
    <t>https://tinyurl.com/yadoefjk</t>
  </si>
  <si>
    <t>cpthreego</t>
  </si>
  <si>
    <t>TCRT5000 IR Infrared Line Track Follower Sensor (pack of 5 sensors)</t>
  </si>
  <si>
    <t>9G SG90 Mini Micro Servo For RC Robot</t>
  </si>
  <si>
    <t>Stainless Steel Round Washer Head Phillips Pan Head Self-tapping Screw (M1.8-8)</t>
  </si>
  <si>
    <t>Stainless Steel Rounf Phillips Pan Head Self-tapping Screw (M1.8-4)</t>
  </si>
  <si>
    <t>Mini 360 Degree Continuous Rotation Robot Servo FS90R (pack of 5 sensors)</t>
  </si>
  <si>
    <t>Mini 360 Degree Servo 4 Arm Horn</t>
  </si>
  <si>
    <t>9G SG90 Mini Micro Servo Straight Servo Arm Horn</t>
  </si>
  <si>
    <t>With servo pack</t>
  </si>
  <si>
    <t>N/A</t>
  </si>
  <si>
    <t>http://tinyurl.com/guamuuh</t>
  </si>
  <si>
    <t>shenglongsi</t>
  </si>
  <si>
    <t>http://tinyurl.com/hrz9d52</t>
  </si>
  <si>
    <t>https://tinyurl.com/ycd7egol</t>
  </si>
  <si>
    <t>diymall</t>
  </si>
  <si>
    <t>http://tinyurl.com/zkbhmjg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</si>
</sst>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&quot;$&quot;* #,##0.00_);_(&quot;$&quot;* \(#,##0.00\);_(&quot;$&quot;* &quot;-&quot;??_);_(@_)"/>
    <numFmt numFmtId="165" formatCode="0.0"/>
    <numFmt numFmtId="166" formatCode="&quot;$&quot;#,##0.00"/>
  </numFmts>
  <fonts count="1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1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8"/>
      <color indexed="60"/>
      <name val="Calibri"/>
      <family val="2"/>
      <scheme val="minor"/>
    </font>
    <font>
      <sz val="10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mbria"/>
      <family val="2"/>
      <scheme val="major"/>
    </font>
    <font>
      <sz val="11"/>
      <name val="Calibri"/>
      <family val="2"/>
      <scheme val="minor"/>
    </font>
    <font>
      <sz val="22"/>
      <color theme="4" tint="-0.249977111117893"/>
      <name val="Cambria"/>
      <family val="2"/>
      <scheme val="maj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4" fillId="0" borderId="0"/>
    <xf numFmtId="164" fontId="5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</cellStyleXfs>
  <cellXfs count="28">
    <xf numFmtId="0" fontId="0" fillId="0" borderId="0" xfId="0"/>
    <xf numFmtId="0" fontId="1" fillId="0" borderId="0" xfId="1"/>
    <xf numFmtId="2" fontId="0" fillId="0" borderId="0" xfId="0" applyNumberFormat="1"/>
    <xf numFmtId="1" fontId="0" fillId="0" borderId="0" xfId="0" applyNumberFormat="1"/>
    <xf numFmtId="0" fontId="4" fillId="0" borderId="0" xfId="2"/>
    <xf numFmtId="0" fontId="10" fillId="0" borderId="0" xfId="2" applyFont="1" applyFill="1" applyBorder="1"/>
    <xf numFmtId="0" fontId="8" fillId="0" borderId="0" xfId="2" applyFont="1" applyBorder="1"/>
    <xf numFmtId="0" fontId="7" fillId="0" borderId="0" xfId="2" applyFont="1" applyFill="1" applyBorder="1" applyAlignment="1">
      <alignment horizontal="left" vertical="center"/>
    </xf>
    <xf numFmtId="0" fontId="8" fillId="0" borderId="0" xfId="2" applyFont="1" applyBorder="1" applyAlignment="1"/>
    <xf numFmtId="0" fontId="9" fillId="0" borderId="0" xfId="2" applyFont="1" applyBorder="1" applyAlignment="1">
      <alignment horizontal="right"/>
    </xf>
    <xf numFmtId="0" fontId="6" fillId="0" borderId="0" xfId="4" applyBorder="1" applyAlignment="1" applyProtection="1">
      <alignment horizontal="left"/>
    </xf>
    <xf numFmtId="0" fontId="11" fillId="0" borderId="1" xfId="2" applyFont="1" applyBorder="1" applyAlignment="1">
      <alignment horizontal="right"/>
    </xf>
    <xf numFmtId="0" fontId="12" fillId="0" borderId="1" xfId="2" applyFont="1" applyBorder="1" applyAlignment="1">
      <alignment horizontal="left"/>
    </xf>
    <xf numFmtId="0" fontId="11" fillId="0" borderId="2" xfId="2" applyFont="1" applyBorder="1" applyAlignment="1">
      <alignment horizontal="right"/>
    </xf>
    <xf numFmtId="0" fontId="12" fillId="0" borderId="2" xfId="2" applyFont="1" applyBorder="1" applyAlignment="1">
      <alignment horizontal="left"/>
    </xf>
    <xf numFmtId="0" fontId="12" fillId="0" borderId="2" xfId="2" applyFont="1" applyBorder="1" applyAlignment="1">
      <alignment horizontal="center"/>
    </xf>
    <xf numFmtId="0" fontId="11" fillId="0" borderId="3" xfId="2" applyFont="1" applyBorder="1" applyAlignment="1">
      <alignment horizontal="right"/>
    </xf>
    <xf numFmtId="166" fontId="12" fillId="0" borderId="3" xfId="2" applyNumberFormat="1" applyFont="1" applyBorder="1" applyAlignment="1">
      <alignment horizontal="center"/>
    </xf>
    <xf numFmtId="0" fontId="13" fillId="0" borderId="0" xfId="2" applyFont="1" applyFill="1" applyBorder="1" applyAlignment="1">
      <alignment horizontal="left" vertical="center"/>
    </xf>
    <xf numFmtId="2" fontId="2" fillId="2" borderId="4" xfId="0" applyNumberFormat="1" applyFont="1" applyFill="1" applyBorder="1"/>
    <xf numFmtId="0" fontId="0" fillId="0" borderId="0" xfId="0" applyFont="1"/>
    <xf numFmtId="0" fontId="11" fillId="0" borderId="0" xfId="2" applyFont="1" applyBorder="1" applyAlignment="1">
      <alignment horizontal="right"/>
    </xf>
    <xf numFmtId="166" fontId="12" fillId="0" borderId="0" xfId="2" applyNumberFormat="1" applyFont="1" applyBorder="1" applyAlignment="1">
      <alignment horizontal="center"/>
    </xf>
    <xf numFmtId="0" fontId="11" fillId="0" borderId="0" xfId="2" applyFont="1" applyFill="1" applyBorder="1" applyAlignment="1">
      <alignment horizontal="right"/>
    </xf>
    <xf numFmtId="165" fontId="0" fillId="0" borderId="0" xfId="0" applyNumberFormat="1" applyAlignment="1">
      <alignment horizontal="right"/>
    </xf>
    <xf numFmtId="2" fontId="0" fillId="2" borderId="4" xfId="0" applyNumberFormat="1" applyFont="1" applyFill="1" applyBorder="1"/>
    <xf numFmtId="0" fontId="4" fillId="0" borderId="0" xfId="2" applyAlignment="1"/>
    <xf numFmtId="0" fontId="0" fillId="0" borderId="0" xfId="0" applyAlignment="1"/>
  </cellXfs>
  <cellStyles count="5">
    <cellStyle name="Currency 2" xfId="3"/>
    <cellStyle name="Hyperlink" xfId="1" builtinId="8"/>
    <cellStyle name="Hyperlink 2" xfId="4"/>
    <cellStyle name="Normal" xfId="0" builtinId="0"/>
    <cellStyle name="Normal 2" xfId="2"/>
  </cellStyles>
  <dxfs count="6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1</xdr:row>
      <xdr:rowOff>9525</xdr:rowOff>
    </xdr:from>
    <xdr:to>
      <xdr:col>4</xdr:col>
      <xdr:colOff>123825</xdr:colOff>
      <xdr:row>10</xdr:row>
      <xdr:rowOff>14288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8775" y="352425"/>
          <a:ext cx="1152525" cy="1728788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2" name="Table13" displayName="Table13" ref="A12:M32" totalsRowShown="0">
  <autoFilter ref="A12:M32"/>
  <tableColumns count="13">
    <tableColumn id="1" name="Part Name"/>
    <tableColumn id="2" name="Picture"/>
    <tableColumn id="3" name="Order Quantity"/>
    <tableColumn id="4" name="Pack Quantity" dataDxfId="5"/>
    <tableColumn id="12" name="Build Quantity Unit" dataDxfId="4"/>
    <tableColumn id="5" name="Build Quantity Group">
      <calculatedColumnFormula xml:space="preserve"> Table13[[#This Row],[Build Quantity Unit]]*$B$10</calculatedColumnFormula>
    </tableColumn>
    <tableColumn id="6" name="e-bay source" dataCellStyle="Hyperlink"/>
    <tableColumn id="7" name="e-bay vendor " dataCellStyle="Hyperlink"/>
    <tableColumn id="14" name="e-bay search" dataCellStyle="Hyperlink"/>
    <tableColumn id="8" name="e-bay cost" dataDxfId="3"/>
    <tableColumn id="9" name="Unit Cost" dataDxfId="2">
      <calculatedColumnFormula>J13/D13</calculatedColumnFormula>
    </tableColumn>
    <tableColumn id="10" name="Order Cost" dataDxfId="1">
      <calculatedColumnFormula>J13*C13</calculatedColumnFormula>
    </tableColumn>
    <tableColumn id="11" name="Unit Build Cost" dataDxfId="0">
      <calculatedColumnFormula>K13*Table13[[#This Row],[Build Quantity Unit]]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bay.com/usr/whymind?_trksid=p2047675.l2559" TargetMode="External"/><Relationship Id="rId13" Type="http://schemas.openxmlformats.org/officeDocument/2006/relationships/hyperlink" Target="https://tinyurl.com/ydytnwc5" TargetMode="External"/><Relationship Id="rId18" Type="http://schemas.openxmlformats.org/officeDocument/2006/relationships/hyperlink" Target="https://tinyurl.com/y9dg5xby" TargetMode="External"/><Relationship Id="rId26" Type="http://schemas.openxmlformats.org/officeDocument/2006/relationships/hyperlink" Target="https://www.ebay.com/usr/alice1101983?_trksid=p2349526.m4383.c10" TargetMode="External"/><Relationship Id="rId39" Type="http://schemas.openxmlformats.org/officeDocument/2006/relationships/printerSettings" Target="../printerSettings/printerSettings1.bin"/><Relationship Id="rId3" Type="http://schemas.openxmlformats.org/officeDocument/2006/relationships/hyperlink" Target="https://tinyurl.com/y8e4l92p" TargetMode="External"/><Relationship Id="rId21" Type="http://schemas.openxmlformats.org/officeDocument/2006/relationships/hyperlink" Target="https://www.ebay.com/usr/on-the-earth?_trksid=p2047675.l2559" TargetMode="External"/><Relationship Id="rId34" Type="http://schemas.openxmlformats.org/officeDocument/2006/relationships/hyperlink" Target="http://www.ebay.com/usr/shenglongsi?_trksid=p2047675.l2559" TargetMode="External"/><Relationship Id="rId42" Type="http://schemas.openxmlformats.org/officeDocument/2006/relationships/table" Target="../tables/table1.xml"/><Relationship Id="rId7" Type="http://schemas.openxmlformats.org/officeDocument/2006/relationships/hyperlink" Target="https://www.ebay.com/usr/phcmall?_trksid=p2047675.l2559" TargetMode="External"/><Relationship Id="rId12" Type="http://schemas.openxmlformats.org/officeDocument/2006/relationships/hyperlink" Target="http://tinyurl.com/h23onsq" TargetMode="External"/><Relationship Id="rId17" Type="http://schemas.openxmlformats.org/officeDocument/2006/relationships/hyperlink" Target="https://tinyurl.com/ycvwhv3l" TargetMode="External"/><Relationship Id="rId25" Type="http://schemas.openxmlformats.org/officeDocument/2006/relationships/hyperlink" Target="https://tinyurl.com/ybdudtro" TargetMode="External"/><Relationship Id="rId33" Type="http://schemas.openxmlformats.org/officeDocument/2006/relationships/hyperlink" Target="https://tinyurl.com/yadoefjk" TargetMode="External"/><Relationship Id="rId38" Type="http://schemas.openxmlformats.org/officeDocument/2006/relationships/hyperlink" Target="https://tinyurl.com/ycd7egol" TargetMode="External"/><Relationship Id="rId2" Type="http://schemas.openxmlformats.org/officeDocument/2006/relationships/hyperlink" Target="https://tinyurl.com/y9t47cf7" TargetMode="External"/><Relationship Id="rId16" Type="http://schemas.openxmlformats.org/officeDocument/2006/relationships/hyperlink" Target="https://tinyurl.com/ycqsxvxz" TargetMode="External"/><Relationship Id="rId20" Type="http://schemas.openxmlformats.org/officeDocument/2006/relationships/hyperlink" Target="http://tinyurl.com/jtdhv68" TargetMode="External"/><Relationship Id="rId29" Type="http://schemas.openxmlformats.org/officeDocument/2006/relationships/hyperlink" Target="https://tinyurl.com/ycdqjl4k" TargetMode="External"/><Relationship Id="rId41" Type="http://schemas.openxmlformats.org/officeDocument/2006/relationships/vmlDrawing" Target="../drawings/vmlDrawing1.vml"/><Relationship Id="rId1" Type="http://schemas.openxmlformats.org/officeDocument/2006/relationships/hyperlink" Target="https://tinyurl.com/y9egtmj6" TargetMode="External"/><Relationship Id="rId6" Type="http://schemas.openxmlformats.org/officeDocument/2006/relationships/hyperlink" Target="http://www.ebay.com/usr/lovecc1020?_trksid=p2047675.l2559" TargetMode="External"/><Relationship Id="rId11" Type="http://schemas.openxmlformats.org/officeDocument/2006/relationships/hyperlink" Target="https://tinyurl.com/y9nwhux4" TargetMode="External"/><Relationship Id="rId24" Type="http://schemas.openxmlformats.org/officeDocument/2006/relationships/hyperlink" Target="https://www.ebay.com/usr/alice1101983?_trksid=p2349526.m4383.c10" TargetMode="External"/><Relationship Id="rId32" Type="http://schemas.openxmlformats.org/officeDocument/2006/relationships/hyperlink" Target="https://www.ebay.com/usr/alice1101983?_trksid=p2349526.m4383.c10" TargetMode="External"/><Relationship Id="rId37" Type="http://schemas.openxmlformats.org/officeDocument/2006/relationships/hyperlink" Target="http://tinyurl.com/zkbhmjg" TargetMode="External"/><Relationship Id="rId40" Type="http://schemas.openxmlformats.org/officeDocument/2006/relationships/drawing" Target="../drawings/drawing1.xml"/><Relationship Id="rId5" Type="http://schemas.openxmlformats.org/officeDocument/2006/relationships/hyperlink" Target="http://www.vertex42.com/ExcelTemplates/free-timesheet-template.html" TargetMode="External"/><Relationship Id="rId15" Type="http://schemas.openxmlformats.org/officeDocument/2006/relationships/hyperlink" Target="http://tinyurl.com/jgrdq5h" TargetMode="External"/><Relationship Id="rId23" Type="http://schemas.openxmlformats.org/officeDocument/2006/relationships/hyperlink" Target="https://www.ebay.com/usr/alice1101983?_trksid=p2349526.m4383.c10" TargetMode="External"/><Relationship Id="rId28" Type="http://schemas.openxmlformats.org/officeDocument/2006/relationships/hyperlink" Target="https://www.ebay.com/usr/alice1101983?_trksid=p2349526.m4383.c10" TargetMode="External"/><Relationship Id="rId36" Type="http://schemas.openxmlformats.org/officeDocument/2006/relationships/hyperlink" Target="https://www.ebay.com/usr/diymall?_trksid=p2047675.l2559" TargetMode="External"/><Relationship Id="rId10" Type="http://schemas.openxmlformats.org/officeDocument/2006/relationships/hyperlink" Target="http://tinyurl.com/y8okeeyu" TargetMode="External"/><Relationship Id="rId19" Type="http://schemas.openxmlformats.org/officeDocument/2006/relationships/hyperlink" Target="https://www.ebay.com/usr/cpthreego?_trksid=p2047675.l2559" TargetMode="External"/><Relationship Id="rId31" Type="http://schemas.openxmlformats.org/officeDocument/2006/relationships/hyperlink" Target="https://tinyurl.com/y7d59vwz" TargetMode="External"/><Relationship Id="rId4" Type="http://schemas.openxmlformats.org/officeDocument/2006/relationships/hyperlink" Target="https://www.ebay.com/usr/alice1101983?_trksid=p2349526.m4383.c10" TargetMode="External"/><Relationship Id="rId9" Type="http://schemas.openxmlformats.org/officeDocument/2006/relationships/hyperlink" Target="https://tinyurl.com/ybhdqll6" TargetMode="External"/><Relationship Id="rId14" Type="http://schemas.openxmlformats.org/officeDocument/2006/relationships/hyperlink" Target="http://tinyurl.com/ybvv3neu" TargetMode="External"/><Relationship Id="rId22" Type="http://schemas.openxmlformats.org/officeDocument/2006/relationships/hyperlink" Target="https://www.ebay.com/usr/alice1101983?_trksid=p2349526.m4383.c10" TargetMode="External"/><Relationship Id="rId27" Type="http://schemas.openxmlformats.org/officeDocument/2006/relationships/hyperlink" Target="https://www.ebay.com/usr/alice1101983?_trksid=p2349526.m4383.c10" TargetMode="External"/><Relationship Id="rId30" Type="http://schemas.openxmlformats.org/officeDocument/2006/relationships/hyperlink" Target="https://www.ebay.com/usr/alice1101983?_trksid=p2349526.m4383.c10" TargetMode="External"/><Relationship Id="rId35" Type="http://schemas.openxmlformats.org/officeDocument/2006/relationships/hyperlink" Target="http://tinyurl.com/guamuuh" TargetMode="External"/><Relationship Id="rId43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4"/>
  <sheetViews>
    <sheetView tabSelected="1" zoomScaleNormal="100" workbookViewId="0">
      <selection activeCell="A7" sqref="A7"/>
    </sheetView>
  </sheetViews>
  <sheetFormatPr defaultRowHeight="15" x14ac:dyDescent="0.25"/>
  <cols>
    <col min="1" max="1" width="112.7109375" customWidth="1"/>
    <col min="2" max="2" width="9.140625" customWidth="1"/>
    <col min="3" max="3" width="16.7109375" bestFit="1" customWidth="1"/>
    <col min="4" max="4" width="15.5703125" bestFit="1" customWidth="1"/>
    <col min="5" max="5" width="20.5703125" bestFit="1" customWidth="1"/>
    <col min="6" max="6" width="22.28515625" bestFit="1" customWidth="1"/>
    <col min="7" max="7" width="28" bestFit="1" customWidth="1"/>
    <col min="8" max="8" width="17" bestFit="1" customWidth="1"/>
    <col min="9" max="9" width="26.140625" bestFit="1" customWidth="1"/>
    <col min="10" max="10" width="12.140625" customWidth="1"/>
    <col min="11" max="11" width="11.140625" customWidth="1"/>
    <col min="12" max="12" width="12.5703125" customWidth="1"/>
    <col min="13" max="13" width="22.140625" customWidth="1"/>
  </cols>
  <sheetData>
    <row r="1" spans="1:14" ht="27" x14ac:dyDescent="0.25">
      <c r="A1" s="18" t="s">
        <v>50</v>
      </c>
      <c r="B1" s="4"/>
      <c r="C1" s="7"/>
      <c r="D1" s="4"/>
      <c r="E1" s="4"/>
      <c r="F1" s="7"/>
      <c r="G1" s="7"/>
      <c r="H1" s="7"/>
      <c r="I1" s="7"/>
      <c r="J1" s="7"/>
      <c r="K1" s="7"/>
      <c r="L1" s="7"/>
      <c r="M1" s="4"/>
      <c r="N1" s="6"/>
    </row>
    <row r="2" spans="1:14" x14ac:dyDescent="0.25">
      <c r="A2" s="6"/>
      <c r="B2" s="4"/>
      <c r="C2" s="4"/>
      <c r="D2" s="26"/>
      <c r="E2" s="26"/>
      <c r="F2" s="27"/>
      <c r="G2" s="6"/>
      <c r="H2" s="6"/>
      <c r="I2" s="6"/>
      <c r="J2" s="8"/>
      <c r="K2" s="6"/>
      <c r="L2" s="4"/>
      <c r="M2" s="4"/>
      <c r="N2" s="8"/>
    </row>
    <row r="3" spans="1:14" ht="15.75" customHeight="1" x14ac:dyDescent="0.25">
      <c r="A3" s="11" t="s">
        <v>9</v>
      </c>
      <c r="B3" t="s">
        <v>41</v>
      </c>
      <c r="C3" s="12"/>
      <c r="D3" s="27"/>
      <c r="E3" s="27"/>
      <c r="F3" s="27"/>
      <c r="G3" s="6"/>
      <c r="H3" s="6"/>
      <c r="I3" s="6"/>
      <c r="J3" s="9"/>
      <c r="K3" s="6"/>
      <c r="L3" s="4"/>
      <c r="M3" s="4"/>
      <c r="N3" s="10"/>
    </row>
    <row r="4" spans="1:14" x14ac:dyDescent="0.25">
      <c r="A4" s="13" t="s">
        <v>10</v>
      </c>
      <c r="B4" s="24">
        <v>1.1000000000000001</v>
      </c>
      <c r="C4" s="14"/>
      <c r="D4" s="27"/>
      <c r="E4" s="27"/>
      <c r="F4" s="27"/>
      <c r="G4" s="6"/>
      <c r="H4" s="6"/>
      <c r="I4" s="6"/>
      <c r="J4" s="6"/>
      <c r="K4" s="6"/>
      <c r="L4" s="4"/>
      <c r="M4" s="4"/>
      <c r="N4" s="6"/>
    </row>
    <row r="5" spans="1:14" x14ac:dyDescent="0.25">
      <c r="A5" s="13" t="s">
        <v>39</v>
      </c>
      <c r="B5" s="24" t="s">
        <v>40</v>
      </c>
      <c r="C5" s="14"/>
      <c r="D5" s="27"/>
      <c r="E5" s="27"/>
      <c r="F5" s="27"/>
      <c r="G5" s="6"/>
      <c r="H5" s="6"/>
      <c r="I5" s="6"/>
      <c r="J5" s="6"/>
      <c r="K5" s="6"/>
      <c r="L5" s="4"/>
      <c r="M5" s="4"/>
      <c r="N5" s="6"/>
    </row>
    <row r="6" spans="1:14" x14ac:dyDescent="0.25">
      <c r="A6" s="13" t="s">
        <v>11</v>
      </c>
      <c r="B6">
        <f>SUM(F13:F32)</f>
        <v>340</v>
      </c>
      <c r="C6" s="15"/>
      <c r="D6" s="27"/>
      <c r="E6" s="27"/>
      <c r="F6" s="27"/>
      <c r="G6" s="5"/>
      <c r="H6" s="5"/>
      <c r="I6" s="5"/>
      <c r="J6" s="6"/>
      <c r="K6" s="5"/>
      <c r="L6" s="5"/>
      <c r="M6" s="4"/>
      <c r="N6" s="6"/>
    </row>
    <row r="7" spans="1:14" x14ac:dyDescent="0.25">
      <c r="A7" s="16" t="s">
        <v>49</v>
      </c>
      <c r="B7" s="2">
        <f>L34</f>
        <v>150.63</v>
      </c>
      <c r="C7" s="17"/>
      <c r="D7" s="27"/>
      <c r="E7" s="27"/>
      <c r="F7" s="27"/>
      <c r="G7" s="5"/>
      <c r="H7" s="5"/>
      <c r="I7" s="5"/>
      <c r="J7" s="6"/>
      <c r="K7" s="5"/>
      <c r="L7" s="5"/>
      <c r="M7" s="4"/>
      <c r="N7" s="6"/>
    </row>
    <row r="8" spans="1:14" x14ac:dyDescent="0.25">
      <c r="A8" s="21" t="s">
        <v>48</v>
      </c>
      <c r="B8" s="2">
        <f>B7/B10</f>
        <v>30.125999999999998</v>
      </c>
      <c r="C8" s="22"/>
      <c r="D8" s="27"/>
      <c r="E8" s="27"/>
      <c r="F8" s="27"/>
      <c r="G8" s="5"/>
      <c r="H8" s="5"/>
      <c r="I8" s="5"/>
      <c r="J8" s="6"/>
      <c r="K8" s="5"/>
      <c r="L8" s="5"/>
      <c r="M8" s="4"/>
      <c r="N8" s="6"/>
    </row>
    <row r="9" spans="1:14" x14ac:dyDescent="0.25">
      <c r="A9" s="21"/>
      <c r="B9" s="2"/>
      <c r="C9" s="22"/>
      <c r="D9" s="27"/>
      <c r="E9" s="27"/>
      <c r="F9" s="27"/>
      <c r="G9" s="5"/>
      <c r="H9" s="5"/>
      <c r="I9" s="5"/>
      <c r="J9" s="6"/>
      <c r="K9" s="5"/>
      <c r="L9" s="5"/>
      <c r="M9" s="4"/>
      <c r="N9" s="6"/>
    </row>
    <row r="10" spans="1:14" x14ac:dyDescent="0.25">
      <c r="A10" s="23" t="s">
        <v>20</v>
      </c>
      <c r="B10">
        <v>5</v>
      </c>
      <c r="D10" s="27"/>
      <c r="E10" s="27"/>
      <c r="F10" s="27"/>
    </row>
    <row r="11" spans="1:14" x14ac:dyDescent="0.25">
      <c r="B11">
        <v>1</v>
      </c>
    </row>
    <row r="12" spans="1:14" x14ac:dyDescent="0.25">
      <c r="A12" s="20" t="s">
        <v>6</v>
      </c>
      <c r="B12" t="s">
        <v>8</v>
      </c>
      <c r="C12" t="s">
        <v>5</v>
      </c>
      <c r="D12" t="s">
        <v>7</v>
      </c>
      <c r="E12" t="s">
        <v>21</v>
      </c>
      <c r="F12" t="s">
        <v>22</v>
      </c>
      <c r="G12" t="s">
        <v>0</v>
      </c>
      <c r="H12" t="s">
        <v>12</v>
      </c>
      <c r="I12" t="s">
        <v>23</v>
      </c>
      <c r="J12" t="s">
        <v>1</v>
      </c>
      <c r="K12" t="s">
        <v>2</v>
      </c>
      <c r="L12" t="s">
        <v>13</v>
      </c>
      <c r="M12" t="s">
        <v>14</v>
      </c>
    </row>
    <row r="13" spans="1:14" x14ac:dyDescent="0.25">
      <c r="A13" t="s">
        <v>56</v>
      </c>
      <c r="C13">
        <f xml:space="preserve"> ROUNDUP(Table13[[#This Row],[Build Quantity Group]]/Table13[[#This Row],[Pack Quantity]],0)</f>
        <v>5</v>
      </c>
      <c r="D13" s="3">
        <v>1</v>
      </c>
      <c r="E13" s="3">
        <v>1</v>
      </c>
      <c r="F13">
        <f xml:space="preserve"> Table13[[#This Row],[Build Quantity Unit]]*$B$10</f>
        <v>5</v>
      </c>
      <c r="G13" s="1" t="s">
        <v>53</v>
      </c>
      <c r="H13" s="1" t="s">
        <v>52</v>
      </c>
      <c r="I13" s="1" t="s">
        <v>24</v>
      </c>
      <c r="J13" s="2">
        <v>3.43</v>
      </c>
      <c r="K13" s="2">
        <f>J13/D13</f>
        <v>3.43</v>
      </c>
      <c r="L13" s="2">
        <f>J13*C13</f>
        <v>17.150000000000002</v>
      </c>
      <c r="M13" s="2">
        <f>K13*Table13[[#This Row],[Build Quantity Unit]]</f>
        <v>3.43</v>
      </c>
    </row>
    <row r="14" spans="1:14" x14ac:dyDescent="0.25">
      <c r="A14" t="s">
        <v>55</v>
      </c>
      <c r="C14">
        <f xml:space="preserve"> ROUNDUP(Table13[[#This Row],[Build Quantity Group]]/Table13[[#This Row],[Pack Quantity]],0)</f>
        <v>5</v>
      </c>
      <c r="D14" s="3">
        <v>1</v>
      </c>
      <c r="E14" s="3">
        <v>1</v>
      </c>
      <c r="F14">
        <f xml:space="preserve"> Table13[[#This Row],[Build Quantity Unit]]*$B$10</f>
        <v>5</v>
      </c>
      <c r="G14" s="1" t="s">
        <v>54</v>
      </c>
      <c r="H14" s="1" t="s">
        <v>52</v>
      </c>
      <c r="I14" s="1" t="s">
        <v>25</v>
      </c>
      <c r="J14" s="2">
        <v>1.39</v>
      </c>
      <c r="K14" s="2">
        <f t="shared" ref="K14:K22" si="0">J14/D14</f>
        <v>1.39</v>
      </c>
      <c r="L14" s="2">
        <f t="shared" ref="L14:L22" si="1">J14*C14</f>
        <v>6.9499999999999993</v>
      </c>
      <c r="M14" s="2">
        <f>K14*Table13[[#This Row],[Build Quantity Unit]]</f>
        <v>1.39</v>
      </c>
    </row>
    <row r="15" spans="1:14" x14ac:dyDescent="0.25">
      <c r="A15" t="s">
        <v>71</v>
      </c>
      <c r="C15">
        <f xml:space="preserve"> ROUNDUP(Table13[[#This Row],[Build Quantity Group]]/Table13[[#This Row],[Pack Quantity]],0)</f>
        <v>5</v>
      </c>
      <c r="D15" s="3">
        <v>5</v>
      </c>
      <c r="E15" s="3">
        <v>5</v>
      </c>
      <c r="F15">
        <f xml:space="preserve"> Table13[[#This Row],[Build Quantity Unit]]*$B$10</f>
        <v>25</v>
      </c>
      <c r="G15" s="1" t="s">
        <v>51</v>
      </c>
      <c r="H15" s="1" t="s">
        <v>52</v>
      </c>
      <c r="I15" s="1" t="s">
        <v>26</v>
      </c>
      <c r="J15" s="2">
        <v>1.93</v>
      </c>
      <c r="K15" s="2">
        <f t="shared" si="0"/>
        <v>0.38600000000000001</v>
      </c>
      <c r="L15" s="2">
        <f t="shared" si="1"/>
        <v>9.65</v>
      </c>
      <c r="M15" s="2">
        <f>K15*Table13[[#This Row],[Build Quantity Unit]]</f>
        <v>1.9300000000000002</v>
      </c>
    </row>
    <row r="16" spans="1:14" x14ac:dyDescent="0.25">
      <c r="A16" t="s">
        <v>57</v>
      </c>
      <c r="C16">
        <f xml:space="preserve"> ROUNDUP(Table13[[#This Row],[Build Quantity Group]]/Table13[[#This Row],[Pack Quantity]],0)</f>
        <v>5</v>
      </c>
      <c r="D16" s="3">
        <v>1</v>
      </c>
      <c r="E16" s="3">
        <v>1</v>
      </c>
      <c r="F16">
        <f xml:space="preserve"> Table13[[#This Row],[Build Quantity Unit]]*$B$10</f>
        <v>5</v>
      </c>
      <c r="G16" s="1" t="s">
        <v>58</v>
      </c>
      <c r="H16" s="1" t="s">
        <v>52</v>
      </c>
      <c r="I16" s="1" t="s">
        <v>28</v>
      </c>
      <c r="J16" s="2">
        <v>1.62</v>
      </c>
      <c r="K16" s="2">
        <f t="shared" si="0"/>
        <v>1.62</v>
      </c>
      <c r="L16" s="2">
        <f t="shared" si="1"/>
        <v>8.1000000000000014</v>
      </c>
      <c r="M16" s="2">
        <f>K16*Table13[[#This Row],[Build Quantity Unit]]</f>
        <v>1.62</v>
      </c>
    </row>
    <row r="17" spans="1:13" x14ac:dyDescent="0.25">
      <c r="A17" t="s">
        <v>16</v>
      </c>
      <c r="C17">
        <f xml:space="preserve"> ROUNDUP(Table13[[#This Row],[Build Quantity Group]]/Table13[[#This Row],[Pack Quantity]],0)</f>
        <v>5</v>
      </c>
      <c r="D17" s="3">
        <v>1</v>
      </c>
      <c r="E17" s="3">
        <v>1</v>
      </c>
      <c r="F17">
        <f xml:space="preserve"> Table13[[#This Row],[Build Quantity Unit]]*$B$10</f>
        <v>5</v>
      </c>
      <c r="G17" s="1" t="s">
        <v>59</v>
      </c>
      <c r="H17" s="1" t="s">
        <v>52</v>
      </c>
      <c r="I17" s="1" t="s">
        <v>30</v>
      </c>
      <c r="J17" s="2">
        <v>0.99</v>
      </c>
      <c r="K17" s="2">
        <f>J17/D17</f>
        <v>0.99</v>
      </c>
      <c r="L17" s="2">
        <f t="shared" si="1"/>
        <v>4.95</v>
      </c>
      <c r="M17" s="2">
        <f>K17*Table13[[#This Row],[Build Quantity Unit]]</f>
        <v>0.99</v>
      </c>
    </row>
    <row r="18" spans="1:13" x14ac:dyDescent="0.25">
      <c r="A18" t="s">
        <v>32</v>
      </c>
      <c r="C18">
        <f xml:space="preserve"> ROUNDUP(Table13[[#This Row],[Build Quantity Group]]/Table13[[#This Row],[Pack Quantity]],0)</f>
        <v>1</v>
      </c>
      <c r="D18" s="3">
        <v>100</v>
      </c>
      <c r="E18" s="3">
        <v>1</v>
      </c>
      <c r="F18">
        <f xml:space="preserve"> Table13[[#This Row],[Build Quantity Unit]]*$B$10</f>
        <v>5</v>
      </c>
      <c r="G18" s="1" t="s">
        <v>60</v>
      </c>
      <c r="H18" s="1" t="s">
        <v>52</v>
      </c>
      <c r="I18" s="1" t="s">
        <v>35</v>
      </c>
      <c r="J18" s="2">
        <v>0.99</v>
      </c>
      <c r="K18" s="2">
        <f t="shared" si="0"/>
        <v>9.8999999999999991E-3</v>
      </c>
      <c r="L18" s="2">
        <f t="shared" si="1"/>
        <v>0.99</v>
      </c>
      <c r="M18" s="2">
        <f>K18*Table13[[#This Row],[Build Quantity Unit]]</f>
        <v>9.8999999999999991E-3</v>
      </c>
    </row>
    <row r="19" spans="1:13" x14ac:dyDescent="0.25">
      <c r="A19" t="s">
        <v>33</v>
      </c>
      <c r="C19">
        <f xml:space="preserve"> ROUNDUP(Table13[[#This Row],[Build Quantity Group]]/Table13[[#This Row],[Pack Quantity]],0)</f>
        <v>1</v>
      </c>
      <c r="D19" s="3">
        <v>100</v>
      </c>
      <c r="E19" s="3">
        <v>1</v>
      </c>
      <c r="F19">
        <f xml:space="preserve"> Table13[[#This Row],[Build Quantity Unit]]*$B$10</f>
        <v>5</v>
      </c>
      <c r="G19" s="1" t="s">
        <v>43</v>
      </c>
      <c r="H19" s="1" t="s">
        <v>17</v>
      </c>
      <c r="I19" s="1" t="s">
        <v>34</v>
      </c>
      <c r="J19" s="2">
        <v>0.99</v>
      </c>
      <c r="K19" s="2">
        <f t="shared" si="0"/>
        <v>9.8999999999999991E-3</v>
      </c>
      <c r="L19" s="2">
        <f t="shared" si="1"/>
        <v>0.99</v>
      </c>
      <c r="M19" s="2">
        <f>K19*Table13[[#This Row],[Build Quantity Unit]]</f>
        <v>9.8999999999999991E-3</v>
      </c>
    </row>
    <row r="20" spans="1:13" x14ac:dyDescent="0.25">
      <c r="A20" t="s">
        <v>18</v>
      </c>
      <c r="C20">
        <f xml:space="preserve"> ROUNDUP(Table13[[#This Row],[Build Quantity Group]]/Table13[[#This Row],[Pack Quantity]],0)</f>
        <v>5</v>
      </c>
      <c r="D20" s="3">
        <v>1</v>
      </c>
      <c r="E20" s="3">
        <v>1</v>
      </c>
      <c r="F20">
        <f xml:space="preserve"> Table13[[#This Row],[Build Quantity Unit]]*$B$10</f>
        <v>5</v>
      </c>
      <c r="G20" s="1" t="s">
        <v>61</v>
      </c>
      <c r="H20" s="1" t="s">
        <v>52</v>
      </c>
      <c r="I20" s="1" t="s">
        <v>36</v>
      </c>
      <c r="J20" s="2">
        <v>1.05</v>
      </c>
      <c r="K20" s="2">
        <f t="shared" si="0"/>
        <v>1.05</v>
      </c>
      <c r="L20" s="2">
        <f t="shared" si="1"/>
        <v>5.25</v>
      </c>
      <c r="M20" s="2">
        <f>K20*Table13[[#This Row],[Build Quantity Unit]]</f>
        <v>1.05</v>
      </c>
    </row>
    <row r="21" spans="1:13" x14ac:dyDescent="0.25">
      <c r="A21" t="s">
        <v>19</v>
      </c>
      <c r="C21">
        <f xml:space="preserve"> ROUNDUP(Table13[[#This Row],[Build Quantity Group]]/Table13[[#This Row],[Pack Quantity]],0)</f>
        <v>5</v>
      </c>
      <c r="D21" s="3">
        <v>1</v>
      </c>
      <c r="E21" s="3">
        <v>1</v>
      </c>
      <c r="F21">
        <f xml:space="preserve"> Table13[[#This Row],[Build Quantity Unit]]*$B$10</f>
        <v>5</v>
      </c>
      <c r="G21" s="1" t="s">
        <v>62</v>
      </c>
      <c r="H21" s="1" t="s">
        <v>52</v>
      </c>
      <c r="I21" s="1" t="s">
        <v>38</v>
      </c>
      <c r="J21" s="2">
        <v>0.99</v>
      </c>
      <c r="K21" s="2">
        <f t="shared" si="0"/>
        <v>0.99</v>
      </c>
      <c r="L21" s="2">
        <f t="shared" si="1"/>
        <v>4.95</v>
      </c>
      <c r="M21" s="2">
        <f>K21*Table13[[#This Row],[Build Quantity Unit]]</f>
        <v>0.99</v>
      </c>
    </row>
    <row r="22" spans="1:13" x14ac:dyDescent="0.25">
      <c r="A22" t="s">
        <v>47</v>
      </c>
      <c r="C22">
        <f xml:space="preserve"> ROUNDUP(Table13[[#This Row],[Build Quantity Group]]/Table13[[#This Row],[Pack Quantity]],0)</f>
        <v>3</v>
      </c>
      <c r="D22" s="3">
        <v>2</v>
      </c>
      <c r="E22" s="3">
        <v>1</v>
      </c>
      <c r="F22">
        <f xml:space="preserve"> Table13[[#This Row],[Build Quantity Unit]]*$B$10</f>
        <v>5</v>
      </c>
      <c r="G22" s="1" t="s">
        <v>63</v>
      </c>
      <c r="H22" s="1" t="s">
        <v>52</v>
      </c>
      <c r="I22" s="1" t="s">
        <v>46</v>
      </c>
      <c r="J22" s="2">
        <v>0.99</v>
      </c>
      <c r="K22" s="2">
        <f t="shared" si="0"/>
        <v>0.495</v>
      </c>
      <c r="L22" s="2">
        <f t="shared" si="1"/>
        <v>2.9699999999999998</v>
      </c>
      <c r="M22" s="2">
        <f>K22*Table13[[#This Row],[Build Quantity Unit]]</f>
        <v>0.495</v>
      </c>
    </row>
    <row r="23" spans="1:13" x14ac:dyDescent="0.25">
      <c r="A23" t="s">
        <v>44</v>
      </c>
      <c r="C23">
        <f xml:space="preserve"> ROUNDUP(Table13[[#This Row],[Build Quantity Group]]/Table13[[#This Row],[Pack Quantity]],0)</f>
        <v>1</v>
      </c>
      <c r="D23" s="3">
        <v>10</v>
      </c>
      <c r="E23" s="3">
        <v>2</v>
      </c>
      <c r="F23">
        <f xml:space="preserve"> Table13[[#This Row],[Build Quantity Unit]]*$B$10</f>
        <v>10</v>
      </c>
      <c r="G23" s="1" t="s">
        <v>69</v>
      </c>
      <c r="H23" s="1" t="s">
        <v>70</v>
      </c>
      <c r="I23" s="1" t="s">
        <v>27</v>
      </c>
      <c r="J23" s="2">
        <v>0.99</v>
      </c>
      <c r="K23" s="2">
        <f>J23/D23</f>
        <v>9.9000000000000005E-2</v>
      </c>
      <c r="L23" s="2">
        <f>J23*C23</f>
        <v>0.99</v>
      </c>
      <c r="M23" s="2">
        <f>K23*Table13[[#This Row],[Build Quantity Unit]]</f>
        <v>0.19800000000000001</v>
      </c>
    </row>
    <row r="24" spans="1:13" x14ac:dyDescent="0.25">
      <c r="A24" t="s">
        <v>64</v>
      </c>
      <c r="C24">
        <f xml:space="preserve"> ROUNDUP(Table13[[#This Row],[Build Quantity Group]]/Table13[[#This Row],[Pack Quantity]],0)</f>
        <v>1</v>
      </c>
      <c r="D24" s="3">
        <v>100</v>
      </c>
      <c r="E24" s="3">
        <v>10</v>
      </c>
      <c r="F24">
        <f xml:space="preserve"> Table13[[#This Row],[Build Quantity Unit]]*$B$10</f>
        <v>50</v>
      </c>
      <c r="G24" s="1" t="s">
        <v>65</v>
      </c>
      <c r="H24" s="1" t="s">
        <v>66</v>
      </c>
      <c r="I24" s="1" t="s">
        <v>31</v>
      </c>
      <c r="J24" s="2">
        <v>3.38</v>
      </c>
      <c r="K24" s="2">
        <f>J24/D24</f>
        <v>3.3799999999999997E-2</v>
      </c>
      <c r="L24" s="2">
        <f>J24*C24</f>
        <v>3.38</v>
      </c>
      <c r="M24" s="2">
        <f>K24*Table13[[#This Row],[Build Quantity Unit]]</f>
        <v>0.33799999999999997</v>
      </c>
    </row>
    <row r="25" spans="1:13" x14ac:dyDescent="0.25">
      <c r="A25" t="s">
        <v>45</v>
      </c>
      <c r="C25">
        <f xml:space="preserve"> ROUNDUP(Table13[[#This Row],[Build Quantity Group]]/Table13[[#This Row],[Pack Quantity]],0)</f>
        <v>1</v>
      </c>
      <c r="D25" s="3">
        <v>500</v>
      </c>
      <c r="E25" s="3">
        <v>20</v>
      </c>
      <c r="F25">
        <f xml:space="preserve"> Table13[[#This Row],[Build Quantity Unit]]*$B$10</f>
        <v>100</v>
      </c>
      <c r="G25" s="1" t="s">
        <v>67</v>
      </c>
      <c r="H25" s="1" t="s">
        <v>68</v>
      </c>
      <c r="I25" s="1" t="s">
        <v>37</v>
      </c>
      <c r="J25" s="2">
        <v>14.08</v>
      </c>
      <c r="K25" s="2">
        <f>J25/D25</f>
        <v>2.8160000000000001E-2</v>
      </c>
      <c r="L25" s="2">
        <f>J25*C25</f>
        <v>14.08</v>
      </c>
      <c r="M25" s="2">
        <f>K25*Table13[[#This Row],[Build Quantity Unit]]</f>
        <v>0.56320000000000003</v>
      </c>
    </row>
    <row r="26" spans="1:13" x14ac:dyDescent="0.25">
      <c r="A26" t="s">
        <v>75</v>
      </c>
      <c r="C26">
        <f xml:space="preserve"> ROUNDUP(Table13[[#This Row],[Build Quantity Group]]/Table13[[#This Row],[Pack Quantity]],0)</f>
        <v>2</v>
      </c>
      <c r="D26" s="3">
        <v>5</v>
      </c>
      <c r="E26" s="3">
        <v>2</v>
      </c>
      <c r="F26">
        <f xml:space="preserve"> Table13[[#This Row],[Build Quantity Unit]]*$B$10</f>
        <v>10</v>
      </c>
      <c r="G26" s="1" t="s">
        <v>83</v>
      </c>
      <c r="H26" s="1" t="s">
        <v>84</v>
      </c>
      <c r="I26" s="1" t="s">
        <v>85</v>
      </c>
      <c r="J26" s="2">
        <v>21.99</v>
      </c>
      <c r="K26" s="2">
        <f>J26/D26</f>
        <v>4.3979999999999997</v>
      </c>
      <c r="L26" s="2">
        <f>J26*C26</f>
        <v>43.98</v>
      </c>
      <c r="M26" s="2">
        <f>K26*Table13[[#This Row],[Build Quantity Unit]]</f>
        <v>8.7959999999999994</v>
      </c>
    </row>
    <row r="27" spans="1:13" x14ac:dyDescent="0.25">
      <c r="A27" t="s">
        <v>76</v>
      </c>
      <c r="C27">
        <v>0</v>
      </c>
      <c r="D27" s="3">
        <v>0</v>
      </c>
      <c r="E27" s="3">
        <v>2</v>
      </c>
      <c r="F27">
        <f xml:space="preserve"> Table13[[#This Row],[Build Quantity Unit]]*$B$10</f>
        <v>10</v>
      </c>
      <c r="G27" s="1" t="s">
        <v>78</v>
      </c>
      <c r="H27" s="1" t="s">
        <v>79</v>
      </c>
      <c r="I27" s="1" t="s">
        <v>79</v>
      </c>
      <c r="J27" s="2">
        <v>0</v>
      </c>
      <c r="K27" s="2">
        <v>0</v>
      </c>
      <c r="L27" s="2">
        <f>J27*C27</f>
        <v>0</v>
      </c>
      <c r="M27" s="2">
        <f>K27*Table13[[#This Row],[Build Quantity Unit]]</f>
        <v>0</v>
      </c>
    </row>
    <row r="28" spans="1:13" x14ac:dyDescent="0.25">
      <c r="A28" t="s">
        <v>72</v>
      </c>
      <c r="C28">
        <f xml:space="preserve"> ROUNDUP(Table13[[#This Row],[Build Quantity Group]]/Table13[[#This Row],[Pack Quantity]],0)</f>
        <v>15</v>
      </c>
      <c r="D28" s="3">
        <v>1</v>
      </c>
      <c r="E28" s="3">
        <v>3</v>
      </c>
      <c r="F28">
        <f xml:space="preserve"> Table13[[#This Row],[Build Quantity Unit]]*$B$10</f>
        <v>15</v>
      </c>
      <c r="G28" s="1" t="s">
        <v>80</v>
      </c>
      <c r="H28" s="1" t="s">
        <v>81</v>
      </c>
      <c r="I28" s="1" t="s">
        <v>82</v>
      </c>
      <c r="J28" s="2">
        <v>1.29</v>
      </c>
      <c r="K28" s="2">
        <f>J28/D28</f>
        <v>1.29</v>
      </c>
      <c r="L28" s="2">
        <f>J28*C28</f>
        <v>19.350000000000001</v>
      </c>
      <c r="M28" s="2">
        <f>K28*Table13[[#This Row],[Build Quantity Unit]]</f>
        <v>3.87</v>
      </c>
    </row>
    <row r="29" spans="1:13" x14ac:dyDescent="0.25">
      <c r="A29" t="s">
        <v>77</v>
      </c>
      <c r="C29">
        <v>0</v>
      </c>
      <c r="D29" s="3">
        <v>0</v>
      </c>
      <c r="E29" s="3">
        <v>3</v>
      </c>
      <c r="F29">
        <f xml:space="preserve"> Table13[[#This Row],[Build Quantity Unit]]*$B$10</f>
        <v>15</v>
      </c>
      <c r="G29" s="1" t="s">
        <v>78</v>
      </c>
      <c r="H29" s="1" t="s">
        <v>79</v>
      </c>
      <c r="I29" s="1" t="s">
        <v>79</v>
      </c>
      <c r="J29" s="2">
        <v>0</v>
      </c>
      <c r="K29" s="2">
        <v>0</v>
      </c>
      <c r="L29" s="2">
        <f>J29*C29</f>
        <v>0</v>
      </c>
      <c r="M29" s="2">
        <f>K29*Table13[[#This Row],[Build Quantity Unit]]</f>
        <v>0</v>
      </c>
    </row>
    <row r="30" spans="1:13" x14ac:dyDescent="0.25">
      <c r="A30" t="s">
        <v>73</v>
      </c>
      <c r="C30">
        <v>0</v>
      </c>
      <c r="D30" s="3">
        <v>0</v>
      </c>
      <c r="E30" s="3">
        <v>6</v>
      </c>
      <c r="F30">
        <f xml:space="preserve"> Table13[[#This Row],[Build Quantity Unit]]*$B$10</f>
        <v>30</v>
      </c>
      <c r="G30" s="1" t="s">
        <v>78</v>
      </c>
      <c r="H30" s="1" t="s">
        <v>79</v>
      </c>
      <c r="I30" s="1" t="s">
        <v>79</v>
      </c>
      <c r="J30" s="2">
        <v>0</v>
      </c>
      <c r="K30" s="2">
        <v>0</v>
      </c>
      <c r="L30" s="2">
        <f>J30*C30</f>
        <v>0</v>
      </c>
      <c r="M30" s="2">
        <f>K30*Table13[[#This Row],[Build Quantity Unit]]</f>
        <v>0</v>
      </c>
    </row>
    <row r="31" spans="1:13" x14ac:dyDescent="0.25">
      <c r="A31" t="s">
        <v>74</v>
      </c>
      <c r="C31">
        <v>0</v>
      </c>
      <c r="D31" s="3">
        <v>0</v>
      </c>
      <c r="E31" s="3">
        <v>5</v>
      </c>
      <c r="F31">
        <f xml:space="preserve"> Table13[[#This Row],[Build Quantity Unit]]*$B$10</f>
        <v>25</v>
      </c>
      <c r="G31" s="1" t="s">
        <v>78</v>
      </c>
      <c r="H31" s="1" t="s">
        <v>79</v>
      </c>
      <c r="I31" s="1" t="s">
        <v>79</v>
      </c>
      <c r="J31" s="2">
        <v>0</v>
      </c>
      <c r="K31" s="2">
        <v>0</v>
      </c>
      <c r="L31" s="2">
        <f>J31*C31</f>
        <v>0</v>
      </c>
      <c r="M31" s="2">
        <f>K31*Table13[[#This Row],[Build Quantity Unit]]</f>
        <v>0</v>
      </c>
    </row>
    <row r="32" spans="1:13" x14ac:dyDescent="0.25">
      <c r="A32" t="s">
        <v>3</v>
      </c>
      <c r="C32">
        <f xml:space="preserve"> ROUNDUP(Table13[[#This Row],[Build Quantity Group]]/Table13[[#This Row],[Pack Quantity]],0)</f>
        <v>5</v>
      </c>
      <c r="D32" s="3">
        <v>1</v>
      </c>
      <c r="E32" s="3">
        <v>1</v>
      </c>
      <c r="F32">
        <f xml:space="preserve"> Table13[[#This Row],[Build Quantity Unit]]*$B$10</f>
        <v>5</v>
      </c>
      <c r="G32" s="1" t="s">
        <v>42</v>
      </c>
      <c r="H32" s="1" t="s">
        <v>15</v>
      </c>
      <c r="I32" s="1" t="s">
        <v>29</v>
      </c>
      <c r="J32" s="2">
        <v>1.38</v>
      </c>
      <c r="K32" s="2">
        <f>J32/D32</f>
        <v>1.38</v>
      </c>
      <c r="L32" s="2">
        <f>J32*C32</f>
        <v>6.8999999999999995</v>
      </c>
      <c r="M32" s="2">
        <f>K32*Table13[[#This Row],[Build Quantity Unit]]</f>
        <v>1.38</v>
      </c>
    </row>
    <row r="33" spans="7:13" x14ac:dyDescent="0.25">
      <c r="G33" s="1"/>
      <c r="H33" s="1"/>
      <c r="I33" s="1"/>
      <c r="J33" s="2"/>
      <c r="K33" s="2"/>
      <c r="L33" s="2"/>
      <c r="M33" s="2"/>
    </row>
    <row r="34" spans="7:13" x14ac:dyDescent="0.25">
      <c r="J34" s="2"/>
      <c r="K34" s="19" t="s">
        <v>4</v>
      </c>
      <c r="L34" s="25">
        <f>SUM(L13:L32)</f>
        <v>150.63</v>
      </c>
      <c r="M34" s="19">
        <f>SUM(M13:M22)</f>
        <v>11.914800000000001</v>
      </c>
    </row>
  </sheetData>
  <mergeCells count="1">
    <mergeCell ref="D2:F10"/>
  </mergeCells>
  <hyperlinks>
    <hyperlink ref="G15" r:id="rId1"/>
    <hyperlink ref="G13" r:id="rId2"/>
    <hyperlink ref="G14" r:id="rId3"/>
    <hyperlink ref="H15" r:id="rId4"/>
    <hyperlink ref="B2" r:id="rId5" display="http://www.vertex42.com/ExcelTemplates/free-timesheet-template.html"/>
    <hyperlink ref="H32" r:id="rId6" display="http://www.ebay.com/usr/lovecc1020?_trksid=p2047675.l2559"/>
    <hyperlink ref="H24" r:id="rId7"/>
    <hyperlink ref="H19" r:id="rId8" display="http://www.ebay.com/usr/whymind?_trksid=p2047675.l2559"/>
    <hyperlink ref="G16" r:id="rId9"/>
    <hyperlink ref="G32" r:id="rId10"/>
    <hyperlink ref="G24" r:id="rId11"/>
    <hyperlink ref="I32" r:id="rId12"/>
    <hyperlink ref="G18" r:id="rId13"/>
    <hyperlink ref="G19" r:id="rId14"/>
    <hyperlink ref="I19" r:id="rId15"/>
    <hyperlink ref="G20" r:id="rId16"/>
    <hyperlink ref="G25" r:id="rId17"/>
    <hyperlink ref="I22" r:id="rId18"/>
    <hyperlink ref="H23" r:id="rId19"/>
    <hyperlink ref="I25" r:id="rId20"/>
    <hyperlink ref="H25" r:id="rId21"/>
    <hyperlink ref="H13" r:id="rId22"/>
    <hyperlink ref="H14" r:id="rId23"/>
    <hyperlink ref="H16" r:id="rId24"/>
    <hyperlink ref="G17" r:id="rId25"/>
    <hyperlink ref="H17" r:id="rId26"/>
    <hyperlink ref="H18" r:id="rId27"/>
    <hyperlink ref="H20" r:id="rId28"/>
    <hyperlink ref="G21" r:id="rId29"/>
    <hyperlink ref="H21" r:id="rId30"/>
    <hyperlink ref="G22" r:id="rId31"/>
    <hyperlink ref="H22" r:id="rId32"/>
    <hyperlink ref="G23" r:id="rId33"/>
    <hyperlink ref="H28" r:id="rId34" display="http://www.ebay.com/usr/shenglongsi?_trksid=p2047675.l2559"/>
    <hyperlink ref="G28" r:id="rId35"/>
    <hyperlink ref="H26" r:id="rId36"/>
    <hyperlink ref="I26" r:id="rId37"/>
    <hyperlink ref="G26" r:id="rId38"/>
  </hyperlinks>
  <pageMargins left="0.7" right="0.7" top="0.75" bottom="0.75" header="0.3" footer="0.3"/>
  <pageSetup orientation="portrait" r:id="rId39"/>
  <drawing r:id="rId40"/>
  <legacyDrawing r:id="rId41"/>
  <tableParts count="1">
    <tablePart r:id="rId4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Base - Model 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2018-09-06T03:36:57Z</dcterms:modified>
</cp:coreProperties>
</file>