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4800" yWindow="4020" windowWidth="24120" windowHeight="21180" tabRatio="500" activeTab="1"/>
  </bookViews>
  <sheets>
    <sheet name="material specs" sheetId="1" r:id="rId1"/>
    <sheet name="drivelin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11" i="2"/>
  <c r="L5" i="1"/>
  <c r="C24" i="2"/>
  <c r="C25" i="2"/>
  <c r="C30" i="2"/>
  <c r="C31" i="2"/>
  <c r="C32" i="2"/>
  <c r="C34" i="2"/>
  <c r="E5" i="2"/>
  <c r="C28" i="2"/>
  <c r="E10" i="2"/>
  <c r="E8" i="2"/>
  <c r="E13" i="2"/>
  <c r="E12" i="2"/>
  <c r="E9" i="2"/>
  <c r="E7" i="2"/>
  <c r="E4" i="2"/>
  <c r="A5" i="1"/>
  <c r="I3" i="1"/>
  <c r="I5" i="1"/>
  <c r="F4" i="1"/>
  <c r="F5" i="1"/>
  <c r="C5" i="1"/>
</calcChain>
</file>

<file path=xl/sharedStrings.xml><?xml version="1.0" encoding="utf-8"?>
<sst xmlns="http://schemas.openxmlformats.org/spreadsheetml/2006/main" count="60" uniqueCount="49">
  <si>
    <t>weight</t>
  </si>
  <si>
    <t>total tubes</t>
  </si>
  <si>
    <t>cross bars</t>
  </si>
  <si>
    <t>total xbars</t>
  </si>
  <si>
    <t>fabric</t>
  </si>
  <si>
    <t>weight per</t>
  </si>
  <si>
    <t>total</t>
  </si>
  <si>
    <t>hardware</t>
  </si>
  <si>
    <t>sec per rev</t>
  </si>
  <si>
    <t>RPM</t>
  </si>
  <si>
    <t>inches</t>
  </si>
  <si>
    <t>rpm</t>
  </si>
  <si>
    <t>tunnel speed</t>
  </si>
  <si>
    <t>seconds per revolution</t>
  </si>
  <si>
    <t>Motor</t>
  </si>
  <si>
    <t>speed</t>
  </si>
  <si>
    <t>pulley</t>
  </si>
  <si>
    <t>" dia</t>
  </si>
  <si>
    <t>Capstain</t>
  </si>
  <si>
    <t>motor to caps ratio</t>
  </si>
  <si>
    <t>capstain speed</t>
  </si>
  <si>
    <t>Tunnel</t>
  </si>
  <si>
    <t>circ</t>
  </si>
  <si>
    <t>"</t>
  </si>
  <si>
    <t>pipe dia</t>
  </si>
  <si>
    <t>tunnel to caps ratio</t>
  </si>
  <si>
    <t>:1</t>
  </si>
  <si>
    <t>final tunnel speed</t>
  </si>
  <si>
    <t>3.5 to 6.0</t>
  </si>
  <si>
    <t>.75" tube</t>
  </si>
  <si>
    <t>lbs</t>
  </si>
  <si>
    <t>qty</t>
  </si>
  <si>
    <t>area</t>
  </si>
  <si>
    <t>hoops</t>
  </si>
  <si>
    <t>1/2" pvc</t>
  </si>
  <si>
    <t>sq ft</t>
  </si>
  <si>
    <t>fasteners</t>
  </si>
  <si>
    <t>lbs ea</t>
  </si>
  <si>
    <t>v belt drive</t>
  </si>
  <si>
    <t>rubber friction to pvc tubes drive</t>
  </si>
  <si>
    <t>target speed range of 5-15 RPM</t>
  </si>
  <si>
    <t>v belt step cone pulley (1,2,3)"</t>
  </si>
  <si>
    <t>capstan dia</t>
  </si>
  <si>
    <t>capstan circ</t>
  </si>
  <si>
    <t>drive belt</t>
  </si>
  <si>
    <t>14" dryer pulley</t>
  </si>
  <si>
    <t xml:space="preserve">4.5" capstain runs on tunnel </t>
  </si>
  <si>
    <t>10' dia tunnel stretches to 11' oval</t>
  </si>
  <si>
    <t>.75 HP motor with 1"-2"-3" step 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</si>
</sst>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 tint="0.39997558519241921"/>
      <name val="Calibri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0" fillId="2" borderId="0" xfId="0" applyNumberFormat="1" applyFill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414020</xdr:colOff>
      <xdr:row>2</xdr:row>
      <xdr:rowOff>58420</xdr:rowOff>
    </xdr:from>
    <xdr:to>
      <xdr:col>16</xdr:col>
      <xdr:colOff>411480</xdr:colOff>
      <xdr:row>6</xdr:row>
      <xdr:rowOff>119380</xdr:rowOff>
    </xdr:to>
    <xdr:sp macro="" textlink="">
      <xdr:nvSpPr>
        <xdr:cNvPr id="20" name="Round Same Side Corner Rectangle 19"/>
        <xdr:cNvSpPr/>
      </xdr:nvSpPr>
      <xdr:spPr>
        <a:xfrm>
          <a:off x="12796520" y="439420"/>
          <a:ext cx="822960" cy="822960"/>
        </a:xfrm>
        <a:prstGeom prst="round2SameRect">
          <a:avLst/>
        </a:prstGeom>
        <a:solidFill>
          <a:schemeClr val="accent2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10</xdr:col>
      <xdr:colOff>375920</xdr:colOff>
      <xdr:row>11</xdr:row>
      <xdr:rowOff>160020</xdr:rowOff>
    </xdr:from>
    <xdr:to>
      <xdr:col>21</xdr:col>
      <xdr:colOff>439420</xdr:colOff>
      <xdr:row>61</xdr:row>
      <xdr:rowOff>165100</xdr:rowOff>
    </xdr:to>
    <xdr:sp macro="" textlink="">
      <xdr:nvSpPr>
        <xdr:cNvPr id="4" name="Oval 3"/>
        <xdr:cNvSpPr/>
      </xdr:nvSpPr>
      <xdr:spPr>
        <a:xfrm>
          <a:off x="8630920" y="2255520"/>
          <a:ext cx="9144000" cy="9530080"/>
        </a:xfrm>
        <a:prstGeom prst="ellips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15</xdr:col>
      <xdr:colOff>699770</xdr:colOff>
      <xdr:row>4</xdr:row>
      <xdr:rowOff>1270</xdr:rowOff>
    </xdr:from>
    <xdr:to>
      <xdr:col>16</xdr:col>
      <xdr:colOff>148590</xdr:colOff>
      <xdr:row>5</xdr:row>
      <xdr:rowOff>85090</xdr:rowOff>
    </xdr:to>
    <xdr:sp macro="" textlink="">
      <xdr:nvSpPr>
        <xdr:cNvPr id="5" name="Oval 4" title="capstain"/>
        <xdr:cNvSpPr/>
      </xdr:nvSpPr>
      <xdr:spPr>
        <a:xfrm>
          <a:off x="13082270" y="763270"/>
          <a:ext cx="274320" cy="27432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/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15</xdr:col>
      <xdr:colOff>280670</xdr:colOff>
      <xdr:row>9</xdr:row>
      <xdr:rowOff>134620</xdr:rowOff>
    </xdr:from>
    <xdr:to>
      <xdr:col>16</xdr:col>
      <xdr:colOff>552450</xdr:colOff>
      <xdr:row>15</xdr:row>
      <xdr:rowOff>88900</xdr:rowOff>
    </xdr:to>
    <xdr:sp macro="" textlink="">
      <xdr:nvSpPr>
        <xdr:cNvPr id="6" name="Oval 5"/>
        <xdr:cNvSpPr/>
      </xdr:nvSpPr>
      <xdr:spPr>
        <a:xfrm>
          <a:off x="12663170" y="1849120"/>
          <a:ext cx="1097280" cy="1097280"/>
        </a:xfrm>
        <a:prstGeom prst="ellipse">
          <a:avLst/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15</xdr:col>
      <xdr:colOff>692150</xdr:colOff>
      <xdr:row>11</xdr:row>
      <xdr:rowOff>171450</xdr:rowOff>
    </xdr:from>
    <xdr:to>
      <xdr:col>16</xdr:col>
      <xdr:colOff>140970</xdr:colOff>
      <xdr:row>13</xdr:row>
      <xdr:rowOff>64770</xdr:rowOff>
    </xdr:to>
    <xdr:sp macro="" textlink="">
      <xdr:nvSpPr>
        <xdr:cNvPr id="7" name="Oval 6" title="capstain"/>
        <xdr:cNvSpPr/>
      </xdr:nvSpPr>
      <xdr:spPr>
        <a:xfrm>
          <a:off x="13074650" y="2266950"/>
          <a:ext cx="274320" cy="274320"/>
        </a:xfrm>
        <a:prstGeom prst="ellipse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15</xdr:col>
      <xdr:colOff>313267</xdr:colOff>
      <xdr:row>4</xdr:row>
      <xdr:rowOff>138430</xdr:rowOff>
    </xdr:from>
    <xdr:to>
      <xdr:col>15</xdr:col>
      <xdr:colOff>699770</xdr:colOff>
      <xdr:row>11</xdr:row>
      <xdr:rowOff>165100</xdr:rowOff>
    </xdr:to>
    <xdr:cxnSp macro="">
      <xdr:nvCxnSpPr>
        <xdr:cNvPr id="8" name="Straight Connector 7"/>
        <xdr:cNvCxnSpPr>
          <a:stCxn id="5" idx="2"/>
        </xdr:cNvCxnSpPr>
      </xdr:nvCxnSpPr>
      <xdr:spPr>
        <a:xfrm flipH="1">
          <a:off x="12695767" y="900430"/>
          <a:ext cx="386503" cy="1360170"/>
        </a:xfrm>
        <a:prstGeom prst="line">
          <a:avLst/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148590</xdr:colOff>
      <xdr:row>4</xdr:row>
      <xdr:rowOff>138430</xdr:rowOff>
    </xdr:from>
    <xdr:to>
      <xdr:col>16</xdr:col>
      <xdr:colOff>533400</xdr:colOff>
      <xdr:row>11</xdr:row>
      <xdr:rowOff>182033</xdr:rowOff>
    </xdr:to>
    <xdr:cxnSp macro="">
      <xdr:nvCxnSpPr>
        <xdr:cNvPr id="10" name="Straight Connector 9"/>
        <xdr:cNvCxnSpPr>
          <a:stCxn id="5" idx="6"/>
        </xdr:cNvCxnSpPr>
      </xdr:nvCxnSpPr>
      <xdr:spPr>
        <a:xfrm>
          <a:off x="13356590" y="900430"/>
          <a:ext cx="384810" cy="1377103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828887</xdr:colOff>
      <xdr:row>12</xdr:row>
      <xdr:rowOff>0</xdr:rowOff>
    </xdr:from>
    <xdr:to>
      <xdr:col>35</xdr:col>
      <xdr:colOff>237067</xdr:colOff>
      <xdr:row>61</xdr:row>
      <xdr:rowOff>143933</xdr:rowOff>
    </xdr:to>
    <xdr:sp macro="" textlink="">
      <xdr:nvSpPr>
        <xdr:cNvPr id="21" name="Rectangle 20"/>
        <xdr:cNvSpPr/>
      </xdr:nvSpPr>
      <xdr:spPr>
        <a:xfrm>
          <a:off x="23231687" y="2235200"/>
          <a:ext cx="6046047" cy="9271000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 sz="3600"/>
        </a:p>
        <a:p>
          <a:endParaRPr lang="en-US" sz="3600"/>
        </a:p>
        <a:p>
          <a:endParaRPr lang="en-US" sz="3600"/>
        </a:p>
        <a:p>
          <a:endParaRPr lang="en-US" sz="3600"/>
        </a:p>
        <a:p>
          <a:endParaRPr lang="en-US" sz="3600"/>
        </a:p>
        <a:p>
          <a:endParaRPr lang="en-US" sz="3600"/>
        </a:p>
        <a:p>
          <a:r>
            <a:rPr lang="en-US" sz="3600" baseline="0"/>
            <a:t>                    </a:t>
          </a:r>
          <a:r>
            <a:rPr lang="en-US" sz="3600"/>
            <a:t>TUNNEL</a:t>
          </a:r>
        </a:p>
        <a:p>
          <a:r>
            <a:rPr lang="en-US" sz="2400"/>
            <a:t>                                  (section)</a:t>
          </a:r>
        </a:p>
      </xdr:txBody>
    </xdr:sp>
    <xdr:clientData/>
  </xdr:twoCellAnchor>
  <xdr:twoCellAnchor>
    <xdr:from>
      <xdr:col>27</xdr:col>
      <xdr:colOff>363220</xdr:colOff>
      <xdr:row>12</xdr:row>
      <xdr:rowOff>79593</xdr:rowOff>
    </xdr:from>
    <xdr:to>
      <xdr:col>35</xdr:col>
      <xdr:colOff>495300</xdr:colOff>
      <xdr:row>13</xdr:row>
      <xdr:rowOff>148173</xdr:rowOff>
    </xdr:to>
    <xdr:sp macro="" textlink="">
      <xdr:nvSpPr>
        <xdr:cNvPr id="22" name="Rectangle 21"/>
        <xdr:cNvSpPr/>
      </xdr:nvSpPr>
      <xdr:spPr>
        <a:xfrm>
          <a:off x="22766020" y="2314793"/>
          <a:ext cx="6769947" cy="2548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27</xdr:col>
      <xdr:colOff>236219</xdr:colOff>
      <xdr:row>11</xdr:row>
      <xdr:rowOff>3393</xdr:rowOff>
    </xdr:from>
    <xdr:to>
      <xdr:col>27</xdr:col>
      <xdr:colOff>351366</xdr:colOff>
      <xdr:row>15</xdr:row>
      <xdr:rowOff>64353</xdr:rowOff>
    </xdr:to>
    <xdr:sp macro="" textlink="">
      <xdr:nvSpPr>
        <xdr:cNvPr id="23" name="Rectangle 22"/>
        <xdr:cNvSpPr/>
      </xdr:nvSpPr>
      <xdr:spPr>
        <a:xfrm>
          <a:off x="22639019" y="2052326"/>
          <a:ext cx="115147" cy="806027"/>
        </a:xfrm>
        <a:prstGeom prst="rect">
          <a:avLst/>
        </a:prstGeom>
        <a:solidFill>
          <a:schemeClr val="bg2">
            <a:lumMod val="50000"/>
          </a:schemeClr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27</xdr:col>
      <xdr:colOff>231986</xdr:colOff>
      <xdr:row>5</xdr:row>
      <xdr:rowOff>5503</xdr:rowOff>
    </xdr:from>
    <xdr:to>
      <xdr:col>27</xdr:col>
      <xdr:colOff>338666</xdr:colOff>
      <xdr:row>6</xdr:row>
      <xdr:rowOff>89323</xdr:rowOff>
    </xdr:to>
    <xdr:sp macro="" textlink="">
      <xdr:nvSpPr>
        <xdr:cNvPr id="24" name="Rectangle 23"/>
        <xdr:cNvSpPr/>
      </xdr:nvSpPr>
      <xdr:spPr>
        <a:xfrm>
          <a:off x="22520486" y="958003"/>
          <a:ext cx="106680" cy="274320"/>
        </a:xfrm>
        <a:prstGeom prst="rect">
          <a:avLst/>
        </a:prstGeom>
        <a:solidFill>
          <a:schemeClr val="tx1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27</xdr:col>
      <xdr:colOff>439417</xdr:colOff>
      <xdr:row>3</xdr:row>
      <xdr:rowOff>151558</xdr:rowOff>
    </xdr:from>
    <xdr:to>
      <xdr:col>29</xdr:col>
      <xdr:colOff>304797</xdr:colOff>
      <xdr:row>7</xdr:row>
      <xdr:rowOff>131238</xdr:rowOff>
    </xdr:to>
    <xdr:sp macro="" textlink="" fLocksText="0">
      <xdr:nvSpPr>
        <xdr:cNvPr id="26" name="Rounded Rectangle 25"/>
        <xdr:cNvSpPr/>
      </xdr:nvSpPr>
      <xdr:spPr>
        <a:xfrm>
          <a:off x="22842217" y="710358"/>
          <a:ext cx="1524847" cy="724747"/>
        </a:xfrm>
        <a:prstGeom prst="roundRect">
          <a:avLst/>
        </a:prstGeom>
        <a:solidFill>
          <a:schemeClr val="accent2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r>
            <a:rPr lang="en-US" baseline="0"/>
            <a:t>    </a:t>
          </a:r>
          <a:r>
            <a:rPr lang="en-US" sz="2400"/>
            <a:t>MOTOR</a:t>
          </a:r>
        </a:p>
      </xdr:txBody>
    </xdr:sp>
    <xdr:clientData fLocksWithSheet="0"/>
  </xdr:twoCellAnchor>
  <xdr:twoCellAnchor>
    <xdr:from>
      <xdr:col>27</xdr:col>
      <xdr:colOff>337821</xdr:colOff>
      <xdr:row>5</xdr:row>
      <xdr:rowOff>131234</xdr:rowOff>
    </xdr:from>
    <xdr:to>
      <xdr:col>27</xdr:col>
      <xdr:colOff>444500</xdr:colOff>
      <xdr:row>5</xdr:row>
      <xdr:rowOff>132504</xdr:rowOff>
    </xdr:to>
    <xdr:cxnSp macro="">
      <xdr:nvCxnSpPr>
        <xdr:cNvPr id="27" name="Straight Connector 26"/>
        <xdr:cNvCxnSpPr/>
      </xdr:nvCxnSpPr>
      <xdr:spPr>
        <a:xfrm flipV="1">
          <a:off x="22626321" y="1083734"/>
          <a:ext cx="106679" cy="1270"/>
        </a:xfrm>
        <a:prstGeom prst="line">
          <a:avLst/>
        </a:prstGeom>
        <a:ln w="76200" cmpd="tri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283633</xdr:colOff>
      <xdr:row>5</xdr:row>
      <xdr:rowOff>4233</xdr:rowOff>
    </xdr:from>
    <xdr:to>
      <xdr:col>27</xdr:col>
      <xdr:colOff>293793</xdr:colOff>
      <xdr:row>15</xdr:row>
      <xdr:rowOff>64353</xdr:rowOff>
    </xdr:to>
    <xdr:cxnSp macro="">
      <xdr:nvCxnSpPr>
        <xdr:cNvPr id="32" name="Straight Connector 31"/>
        <xdr:cNvCxnSpPr>
          <a:endCxn id="23" idx="2"/>
        </xdr:cNvCxnSpPr>
      </xdr:nvCxnSpPr>
      <xdr:spPr>
        <a:xfrm>
          <a:off x="22686433" y="935566"/>
          <a:ext cx="10160" cy="1922787"/>
        </a:xfrm>
        <a:prstGeom prst="line">
          <a:avLst/>
        </a:prstGeom>
        <a:ln w="57150" cap="flat" cmpd="sng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M5" sqref="M5"/>
    </sheetView>
  </sheetViews>
  <sheetFormatPr baseColWidth="10" defaultRowHeight="15" x14ac:dyDescent="0"/>
  <sheetData>
    <row r="1" spans="1:13">
      <c r="A1" s="3" t="s">
        <v>0</v>
      </c>
    </row>
    <row r="2" spans="1:13">
      <c r="B2" s="3" t="s">
        <v>33</v>
      </c>
      <c r="E2" s="3" t="s">
        <v>2</v>
      </c>
      <c r="H2" s="3" t="s">
        <v>4</v>
      </c>
      <c r="K2" s="3" t="s">
        <v>7</v>
      </c>
    </row>
    <row r="3" spans="1:13">
      <c r="B3" t="s">
        <v>29</v>
      </c>
      <c r="C3">
        <v>5</v>
      </c>
      <c r="D3" t="s">
        <v>30</v>
      </c>
      <c r="E3" t="s">
        <v>34</v>
      </c>
      <c r="F3">
        <v>2</v>
      </c>
      <c r="G3" t="s">
        <v>30</v>
      </c>
      <c r="H3" t="s">
        <v>32</v>
      </c>
      <c r="I3">
        <f>30 * 12</f>
        <v>360</v>
      </c>
      <c r="J3" t="s">
        <v>35</v>
      </c>
      <c r="K3" t="s">
        <v>36</v>
      </c>
      <c r="L3">
        <v>0.6</v>
      </c>
      <c r="M3" t="s">
        <v>37</v>
      </c>
    </row>
    <row r="4" spans="1:13">
      <c r="B4" t="s">
        <v>1</v>
      </c>
      <c r="C4" s="6">
        <v>12</v>
      </c>
      <c r="D4" t="s">
        <v>31</v>
      </c>
      <c r="E4" t="s">
        <v>3</v>
      </c>
      <c r="F4" s="7">
        <f>3*4</f>
        <v>12</v>
      </c>
      <c r="G4" t="s">
        <v>31</v>
      </c>
      <c r="H4" t="s">
        <v>5</v>
      </c>
      <c r="I4" s="7">
        <v>0.4</v>
      </c>
      <c r="J4" t="s">
        <v>30</v>
      </c>
      <c r="L4" s="7">
        <v>24</v>
      </c>
      <c r="M4" t="s">
        <v>31</v>
      </c>
    </row>
    <row r="5" spans="1:13" ht="18">
      <c r="A5" s="8">
        <f>SUM(C5:S5)</f>
        <v>242.4</v>
      </c>
      <c r="C5">
        <f>C4*C3</f>
        <v>60</v>
      </c>
      <c r="D5" t="s">
        <v>30</v>
      </c>
      <c r="F5">
        <f>F4*F3</f>
        <v>24</v>
      </c>
      <c r="G5" t="s">
        <v>30</v>
      </c>
      <c r="H5" t="s">
        <v>6</v>
      </c>
      <c r="I5">
        <f>I4*I3</f>
        <v>144</v>
      </c>
      <c r="J5" t="s">
        <v>30</v>
      </c>
      <c r="L5">
        <f>L4*L3</f>
        <v>14.399999999999999</v>
      </c>
      <c r="M5" t="s">
        <v>30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4"/>
  <sheetViews>
    <sheetView tabSelected="1" zoomScale="75" zoomScaleNormal="75" zoomScalePageLayoutView="75" workbookViewId="0">
      <selection activeCell="D40" sqref="D40"/>
    </sheetView>
  </sheetViews>
  <sheetFormatPr baseColWidth="10" defaultRowHeight="15" x14ac:dyDescent="0"/>
  <sheetData>
    <row r="3" spans="3:21">
      <c r="C3" t="s">
        <v>13</v>
      </c>
      <c r="E3" t="s">
        <v>12</v>
      </c>
    </row>
    <row r="4" spans="3:21">
      <c r="C4">
        <v>1</v>
      </c>
      <c r="D4" t="s">
        <v>8</v>
      </c>
      <c r="E4">
        <f>60/C4</f>
        <v>60</v>
      </c>
      <c r="F4" t="s">
        <v>9</v>
      </c>
      <c r="G4" s="1"/>
      <c r="U4" t="s">
        <v>48</v>
      </c>
    </row>
    <row r="5" spans="3:21">
      <c r="C5">
        <v>3</v>
      </c>
      <c r="E5">
        <f t="shared" ref="E5" si="0">60/C5</f>
        <v>20</v>
      </c>
      <c r="G5" s="1"/>
    </row>
    <row r="6" spans="3:21">
      <c r="C6">
        <v>4</v>
      </c>
      <c r="E6" s="5">
        <f t="shared" ref="E6:E13" si="1">60/C6</f>
        <v>15</v>
      </c>
      <c r="G6" s="1"/>
    </row>
    <row r="7" spans="3:21">
      <c r="C7">
        <v>5</v>
      </c>
      <c r="E7" s="5">
        <f t="shared" si="1"/>
        <v>12</v>
      </c>
      <c r="G7" s="1" t="s">
        <v>40</v>
      </c>
    </row>
    <row r="8" spans="3:21">
      <c r="C8">
        <v>8</v>
      </c>
      <c r="E8" s="5">
        <f t="shared" si="1"/>
        <v>7.5</v>
      </c>
      <c r="G8" s="1"/>
      <c r="U8" t="s">
        <v>44</v>
      </c>
    </row>
    <row r="9" spans="3:21">
      <c r="C9">
        <v>10</v>
      </c>
      <c r="E9" s="5">
        <f t="shared" si="1"/>
        <v>6</v>
      </c>
      <c r="G9" s="1"/>
    </row>
    <row r="10" spans="3:21">
      <c r="C10">
        <v>12</v>
      </c>
      <c r="E10" s="5">
        <f t="shared" si="1"/>
        <v>5</v>
      </c>
      <c r="G10" s="1"/>
    </row>
    <row r="11" spans="3:21">
      <c r="C11">
        <v>15</v>
      </c>
      <c r="E11">
        <f t="shared" si="1"/>
        <v>4</v>
      </c>
      <c r="G11" s="1"/>
    </row>
    <row r="12" spans="3:21">
      <c r="C12">
        <v>20</v>
      </c>
      <c r="E12">
        <f t="shared" si="1"/>
        <v>3</v>
      </c>
      <c r="G12" s="1"/>
      <c r="U12" t="s">
        <v>45</v>
      </c>
    </row>
    <row r="13" spans="3:21">
      <c r="C13">
        <v>60</v>
      </c>
      <c r="E13">
        <f t="shared" si="1"/>
        <v>1</v>
      </c>
      <c r="G13" s="1"/>
    </row>
    <row r="14" spans="3:21">
      <c r="U14" t="s">
        <v>46</v>
      </c>
    </row>
    <row r="18" spans="2:8">
      <c r="B18" s="3" t="s">
        <v>14</v>
      </c>
    </row>
    <row r="19" spans="2:8">
      <c r="B19" s="2" t="s">
        <v>15</v>
      </c>
      <c r="C19">
        <v>1780</v>
      </c>
      <c r="D19" t="s">
        <v>11</v>
      </c>
    </row>
    <row r="20" spans="2:8">
      <c r="B20" s="2" t="s">
        <v>16</v>
      </c>
      <c r="C20" s="4">
        <v>2</v>
      </c>
      <c r="D20" t="s">
        <v>17</v>
      </c>
      <c r="H20" t="s">
        <v>41</v>
      </c>
    </row>
    <row r="22" spans="2:8">
      <c r="B22" s="3" t="s">
        <v>18</v>
      </c>
    </row>
    <row r="23" spans="2:8">
      <c r="B23" s="2" t="s">
        <v>16</v>
      </c>
      <c r="C23" s="4">
        <v>15</v>
      </c>
      <c r="D23" t="s">
        <v>17</v>
      </c>
      <c r="H23" t="s">
        <v>38</v>
      </c>
    </row>
    <row r="24" spans="2:8">
      <c r="B24" s="2" t="s">
        <v>19</v>
      </c>
      <c r="C24" s="1">
        <f>C23/C20</f>
        <v>7.5</v>
      </c>
      <c r="D24" t="s">
        <v>26</v>
      </c>
    </row>
    <row r="25" spans="2:8">
      <c r="B25" s="2" t="s">
        <v>20</v>
      </c>
      <c r="C25" s="1">
        <f>C19/C24</f>
        <v>237.33333333333334</v>
      </c>
    </row>
    <row r="27" spans="2:8">
      <c r="B27" s="9" t="s">
        <v>21</v>
      </c>
    </row>
    <row r="28" spans="2:8">
      <c r="B28" s="2" t="s">
        <v>22</v>
      </c>
      <c r="C28">
        <f>3*10*12</f>
        <v>360</v>
      </c>
      <c r="D28" t="s">
        <v>10</v>
      </c>
    </row>
    <row r="29" spans="2:8">
      <c r="B29" s="2" t="s">
        <v>24</v>
      </c>
      <c r="C29" s="4">
        <v>4.5</v>
      </c>
      <c r="D29" t="s">
        <v>23</v>
      </c>
      <c r="G29" t="s">
        <v>28</v>
      </c>
    </row>
    <row r="30" spans="2:8">
      <c r="B30" s="2" t="s">
        <v>42</v>
      </c>
      <c r="C30">
        <f>C29+0.25</f>
        <v>4.75</v>
      </c>
      <c r="D30" t="s">
        <v>23</v>
      </c>
      <c r="H30" t="s">
        <v>39</v>
      </c>
    </row>
    <row r="31" spans="2:8">
      <c r="B31" s="2" t="s">
        <v>43</v>
      </c>
      <c r="C31">
        <f>(C30/2) * 6.2</f>
        <v>14.725</v>
      </c>
    </row>
    <row r="32" spans="2:8">
      <c r="B32" s="2" t="s">
        <v>25</v>
      </c>
      <c r="C32" s="1">
        <f>C28/C31</f>
        <v>24.448217317487266</v>
      </c>
    </row>
    <row r="34" spans="2:23">
      <c r="B34" s="2" t="s">
        <v>27</v>
      </c>
      <c r="C34" s="10">
        <f>C25/C32</f>
        <v>9.7075925925925937</v>
      </c>
      <c r="W34" t="s">
        <v>47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 specs</vt:lpstr>
      <vt:lpstr>driveline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Clark</dc:creator>
  <cp:lastModifiedBy>Dave Clark</cp:lastModifiedBy>
  <dcterms:created xsi:type="dcterms:W3CDTF">2011-09-13T20:25:52Z</dcterms:created>
  <dcterms:modified xsi:type="dcterms:W3CDTF">2011-09-15T04:19:57Z</dcterms:modified>
</cp:coreProperties>
</file>