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760" tabRatio="824"/>
  </bookViews>
  <sheets>
    <sheet name="Base Parts" sheetId="1" r:id="rId1"/>
    <sheet name=".125 Al sheet" sheetId="3" r:id="rId2"/>
    <sheet name="internal frame" sheetId="4" r:id="rId3"/>
    <sheet name="nutstrip" sheetId="5" r:id="rId4"/>
    <sheet name=".125x1.25 UHMW bar" sheetId="6" r:id="rId5"/>
    <sheet name=".125 UHMW sheet" sheetId="7" r:id="rId6"/>
  </sheets>
  <calcPr calcId="145621"/>
</workbook>
</file>

<file path=xl/calcChain.xml><?xml version="1.0" encoding="utf-8"?>
<calcChain xmlns="http://schemas.openxmlformats.org/spreadsheetml/2006/main">
  <c r="C2" i="4" l="1"/>
  <c r="C3" i="4"/>
  <c r="C2" i="6"/>
  <c r="D3" i="4"/>
  <c r="D4" i="4"/>
  <c r="D5" i="4"/>
  <c r="D6" i="4"/>
  <c r="D2" i="4"/>
  <c r="C6" i="4"/>
  <c r="C5" i="4"/>
  <c r="E3" i="5"/>
  <c r="E4" i="5"/>
  <c r="E2" i="5"/>
  <c r="D4" i="3"/>
  <c r="D5" i="3"/>
  <c r="D3" i="3"/>
  <c r="D3" i="7"/>
  <c r="D4" i="7"/>
  <c r="D2" i="7"/>
  <c r="D16" i="1"/>
  <c r="D15" i="1"/>
  <c r="E11" i="1"/>
  <c r="D14" i="1"/>
  <c r="D13" i="1"/>
  <c r="D12" i="1"/>
  <c r="D2" i="6"/>
  <c r="D4" i="6" s="1"/>
  <c r="B16" i="1" s="1"/>
  <c r="E16" i="1" s="1"/>
  <c r="D10" i="1"/>
  <c r="E10" i="1" s="1"/>
  <c r="D9" i="1"/>
  <c r="E9" i="1" s="1"/>
  <c r="E6" i="1"/>
  <c r="D5" i="7" l="1"/>
  <c r="B15" i="1" s="1"/>
  <c r="E15" i="1" s="1"/>
  <c r="D6" i="3"/>
  <c r="B13" i="1" s="1"/>
  <c r="E13" i="1" s="1"/>
  <c r="D7" i="4"/>
  <c r="B12" i="1" s="1"/>
  <c r="E12" i="1" s="1"/>
  <c r="E5" i="5"/>
  <c r="B14" i="1" s="1"/>
  <c r="E14" i="1" s="1"/>
  <c r="D7" i="1"/>
  <c r="E7" i="1" s="1"/>
  <c r="D8" i="1"/>
  <c r="E8" i="1" s="1"/>
  <c r="E18" i="1" l="1"/>
</calcChain>
</file>

<file path=xl/sharedStrings.xml><?xml version="1.0" encoding="utf-8"?>
<sst xmlns="http://schemas.openxmlformats.org/spreadsheetml/2006/main" count="75" uniqueCount="46">
  <si>
    <t>total</t>
  </si>
  <si>
    <t>units</t>
  </si>
  <si>
    <t>qty</t>
  </si>
  <si>
    <t>subtotal</t>
  </si>
  <si>
    <t>Gearmotor, Beetle B16</t>
  </si>
  <si>
    <t>Receiver, Futaba R2004GF</t>
  </si>
  <si>
    <t>ESC, Scorpion XL</t>
  </si>
  <si>
    <t>Wheel, Lite Flight 1-3/4"</t>
  </si>
  <si>
    <t>1" wide x 1/4" thick 6061-Al bar</t>
  </si>
  <si>
    <t>weight (lbs), each</t>
  </si>
  <si>
    <t>each</t>
  </si>
  <si>
    <t>inches</t>
  </si>
  <si>
    <t>1/8" thick 6061-Al sheet</t>
  </si>
  <si>
    <t>sq-in</t>
  </si>
  <si>
    <t>1/8" thick UHMW sheet</t>
  </si>
  <si>
    <t>1-1/4" wide x 1/8" thick UHMW bar</t>
  </si>
  <si>
    <t>square inches</t>
  </si>
  <si>
    <t>part</t>
  </si>
  <si>
    <t>linear inches</t>
  </si>
  <si>
    <t>left side</t>
  </si>
  <si>
    <t>right side</t>
  </si>
  <si>
    <t>back bumper</t>
  </si>
  <si>
    <t>mid cross-support</t>
  </si>
  <si>
    <t>front cross-support</t>
  </si>
  <si>
    <t>(note: for ease, left side incorporates the triangular sections from both left and right)</t>
  </si>
  <si>
    <t>(note: does not include triangular section)</t>
  </si>
  <si>
    <t>inches/piece</t>
  </si>
  <si>
    <t>wheel guard bracket</t>
  </si>
  <si>
    <t>frame upright bracket</t>
  </si>
  <si>
    <t>frame horizontal bracket</t>
  </si>
  <si>
    <t>wheel guard</t>
  </si>
  <si>
    <t>6061-Al density</t>
  </si>
  <si>
    <t>lb/cu-in</t>
  </si>
  <si>
    <t>UHMW density</t>
  </si>
  <si>
    <t>Part</t>
  </si>
  <si>
    <t>squre inches</t>
  </si>
  <si>
    <t>wedge</t>
  </si>
  <si>
    <t>Battery, Power Edge 11.1 LiPo</t>
  </si>
  <si>
    <t>Include?</t>
  </si>
  <si>
    <t>include?</t>
  </si>
  <si>
    <t>1/4"x1/4" 6061-Al bar (nutstrip)</t>
  </si>
  <si>
    <t>bottom plate, back section</t>
  </si>
  <si>
    <t>bottom  plate, front section</t>
  </si>
  <si>
    <t>top plate</t>
  </si>
  <si>
    <t>bottom plate, front section</t>
  </si>
  <si>
    <t>Hub, Dave's 4mm bore (x4)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</si>
</sst>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8"/>
  <sheetViews>
    <sheetView tabSelected="1" workbookViewId="0">
      <selection activeCell="D12" sqref="D12"/>
    </sheetView>
  </sheetViews>
  <sheetFormatPr defaultRowHeight="15" x14ac:dyDescent="0.25"/>
  <cols>
    <col min="1" max="1" width="32.140625" bestFit="1" customWidth="1"/>
    <col min="4" max="4" width="19.85546875" bestFit="1" customWidth="1"/>
  </cols>
  <sheetData>
    <row r="5" spans="1:10" x14ac:dyDescent="0.25">
      <c r="A5" s="1" t="s">
        <v>34</v>
      </c>
      <c r="B5" s="1" t="s">
        <v>2</v>
      </c>
      <c r="C5" s="1" t="s">
        <v>1</v>
      </c>
      <c r="D5" s="1" t="s">
        <v>9</v>
      </c>
      <c r="E5" s="1" t="s">
        <v>3</v>
      </c>
    </row>
    <row r="6" spans="1:10" x14ac:dyDescent="0.25">
      <c r="A6" t="s">
        <v>6</v>
      </c>
      <c r="B6">
        <v>1</v>
      </c>
      <c r="C6" t="s">
        <v>10</v>
      </c>
      <c r="D6">
        <v>0.06</v>
      </c>
      <c r="E6">
        <f t="shared" ref="E6:E16" si="0">D6*B6</f>
        <v>0.06</v>
      </c>
      <c r="H6" s="2" t="s">
        <v>31</v>
      </c>
      <c r="I6">
        <v>9.8000000000000004E-2</v>
      </c>
      <c r="J6" t="s">
        <v>32</v>
      </c>
    </row>
    <row r="7" spans="1:10" x14ac:dyDescent="0.25">
      <c r="A7" t="s">
        <v>5</v>
      </c>
      <c r="B7">
        <v>1</v>
      </c>
      <c r="C7" t="s">
        <v>10</v>
      </c>
      <c r="D7">
        <f>0.49/16</f>
        <v>3.0624999999999999E-2</v>
      </c>
      <c r="E7">
        <f t="shared" si="0"/>
        <v>3.0624999999999999E-2</v>
      </c>
      <c r="H7" s="2" t="s">
        <v>33</v>
      </c>
      <c r="I7">
        <v>3.3599999999999998E-2</v>
      </c>
      <c r="J7" t="s">
        <v>32</v>
      </c>
    </row>
    <row r="8" spans="1:10" x14ac:dyDescent="0.25">
      <c r="A8" t="s">
        <v>37</v>
      </c>
      <c r="B8">
        <v>1</v>
      </c>
      <c r="C8" t="s">
        <v>10</v>
      </c>
      <c r="D8">
        <f>6.1/16</f>
        <v>0.38124999999999998</v>
      </c>
      <c r="E8">
        <f t="shared" si="0"/>
        <v>0.38124999999999998</v>
      </c>
    </row>
    <row r="9" spans="1:10" x14ac:dyDescent="0.25">
      <c r="A9" t="s">
        <v>4</v>
      </c>
      <c r="B9">
        <v>4</v>
      </c>
      <c r="C9" t="s">
        <v>10</v>
      </c>
      <c r="D9">
        <f>2.29/16</f>
        <v>0.143125</v>
      </c>
      <c r="E9">
        <f t="shared" si="0"/>
        <v>0.57250000000000001</v>
      </c>
    </row>
    <row r="10" spans="1:10" x14ac:dyDescent="0.25">
      <c r="A10" t="s">
        <v>7</v>
      </c>
      <c r="B10">
        <v>4</v>
      </c>
      <c r="C10" t="s">
        <v>10</v>
      </c>
      <c r="D10">
        <f>0.23/16</f>
        <v>1.4375000000000001E-2</v>
      </c>
      <c r="E10">
        <f t="shared" si="0"/>
        <v>5.7500000000000002E-2</v>
      </c>
    </row>
    <row r="11" spans="1:10" x14ac:dyDescent="0.25">
      <c r="A11" t="s">
        <v>45</v>
      </c>
      <c r="B11">
        <v>1</v>
      </c>
      <c r="C11" t="s">
        <v>10</v>
      </c>
      <c r="D11">
        <v>9.5000000000000001E-2</v>
      </c>
      <c r="E11">
        <f t="shared" si="0"/>
        <v>9.5000000000000001E-2</v>
      </c>
    </row>
    <row r="12" spans="1:10" x14ac:dyDescent="0.25">
      <c r="A12" t="s">
        <v>8</v>
      </c>
      <c r="B12">
        <f>'internal frame'!D7</f>
        <v>23.5</v>
      </c>
      <c r="C12" t="s">
        <v>11</v>
      </c>
      <c r="D12">
        <f>1*0.25*1*$I$6</f>
        <v>2.4500000000000001E-2</v>
      </c>
      <c r="E12">
        <f t="shared" si="0"/>
        <v>0.57574999999999998</v>
      </c>
    </row>
    <row r="13" spans="1:10" x14ac:dyDescent="0.25">
      <c r="A13" t="s">
        <v>12</v>
      </c>
      <c r="B13">
        <f>'.125 Al sheet'!D6</f>
        <v>35.5</v>
      </c>
      <c r="C13" t="s">
        <v>13</v>
      </c>
      <c r="D13">
        <f>1*1*0.125*$I$6</f>
        <v>1.225E-2</v>
      </c>
      <c r="E13">
        <f t="shared" si="0"/>
        <v>0.43487500000000001</v>
      </c>
    </row>
    <row r="14" spans="1:10" x14ac:dyDescent="0.25">
      <c r="A14" t="s">
        <v>40</v>
      </c>
      <c r="B14">
        <f>nutstrip!E5</f>
        <v>9</v>
      </c>
      <c r="C14" t="s">
        <v>11</v>
      </c>
      <c r="D14">
        <f>0.25*0.25*1*$I$6</f>
        <v>6.1250000000000002E-3</v>
      </c>
      <c r="E14">
        <f t="shared" si="0"/>
        <v>5.5125E-2</v>
      </c>
    </row>
    <row r="15" spans="1:10" x14ac:dyDescent="0.25">
      <c r="A15" t="s">
        <v>14</v>
      </c>
      <c r="B15">
        <f>'.125 UHMW sheet'!D5</f>
        <v>64.5</v>
      </c>
      <c r="C15" t="s">
        <v>13</v>
      </c>
      <c r="D15">
        <f>1*1*0.125*$I$7</f>
        <v>4.1999999999999997E-3</v>
      </c>
      <c r="E15">
        <f t="shared" si="0"/>
        <v>0.27089999999999997</v>
      </c>
    </row>
    <row r="16" spans="1:10" x14ac:dyDescent="0.25">
      <c r="A16" t="s">
        <v>15</v>
      </c>
      <c r="B16">
        <f>'.125x1.25 UHMW bar'!D4</f>
        <v>4.34375</v>
      </c>
      <c r="C16" t="s">
        <v>11</v>
      </c>
      <c r="D16">
        <f>1.25*0.125*1*$I$7</f>
        <v>5.2499999999999995E-3</v>
      </c>
      <c r="E16">
        <f t="shared" si="0"/>
        <v>2.2804687499999997E-2</v>
      </c>
    </row>
    <row r="18" spans="4:5" x14ac:dyDescent="0.25">
      <c r="D18" s="3" t="s">
        <v>0</v>
      </c>
      <c r="E18" s="1">
        <f>SUM(E6:E16)</f>
        <v>2.5563296874999999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"/>
  <sheetViews>
    <sheetView workbookViewId="0">
      <selection activeCell="C5" sqref="C5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3.28515625" bestFit="1" customWidth="1"/>
  </cols>
  <sheetData>
    <row r="2" spans="1:4" x14ac:dyDescent="0.25">
      <c r="A2" s="1" t="s">
        <v>17</v>
      </c>
      <c r="B2" s="1" t="s">
        <v>39</v>
      </c>
      <c r="C2" s="1" t="s">
        <v>16</v>
      </c>
      <c r="D2" s="1" t="s">
        <v>3</v>
      </c>
    </row>
    <row r="3" spans="1:4" x14ac:dyDescent="0.25">
      <c r="A3" t="s">
        <v>41</v>
      </c>
      <c r="B3">
        <v>0</v>
      </c>
      <c r="C3">
        <v>17</v>
      </c>
      <c r="D3">
        <f>IF(B3=0,0,C3)</f>
        <v>0</v>
      </c>
    </row>
    <row r="4" spans="1:4" x14ac:dyDescent="0.25">
      <c r="A4" t="s">
        <v>42</v>
      </c>
      <c r="B4">
        <v>0</v>
      </c>
      <c r="C4">
        <v>18.5</v>
      </c>
      <c r="D4">
        <f t="shared" ref="D4:D5" si="0">IF(B4=0,0,C4)</f>
        <v>0</v>
      </c>
    </row>
    <row r="5" spans="1:4" x14ac:dyDescent="0.25">
      <c r="A5" t="s">
        <v>43</v>
      </c>
      <c r="B5">
        <v>1</v>
      </c>
      <c r="C5">
        <v>35.5</v>
      </c>
      <c r="D5">
        <f t="shared" si="0"/>
        <v>35.5</v>
      </c>
    </row>
    <row r="6" spans="1:4" x14ac:dyDescent="0.25">
      <c r="A6" s="3" t="s">
        <v>0</v>
      </c>
      <c r="B6" s="3"/>
      <c r="C6" s="1"/>
      <c r="D6" s="1">
        <f>SUM(D3:D5)</f>
        <v>35.5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C3" sqref="C3"/>
    </sheetView>
  </sheetViews>
  <sheetFormatPr defaultRowHeight="15" x14ac:dyDescent="0.25"/>
  <cols>
    <col min="1" max="2" width="21.28515625" customWidth="1"/>
    <col min="3" max="3" width="12.28515625" bestFit="1" customWidth="1"/>
    <col min="4" max="4" width="12.28515625" customWidth="1"/>
  </cols>
  <sheetData>
    <row r="1" spans="1:5" x14ac:dyDescent="0.25">
      <c r="A1" s="1" t="s">
        <v>17</v>
      </c>
      <c r="B1" s="1" t="s">
        <v>39</v>
      </c>
      <c r="C1" s="1" t="s">
        <v>18</v>
      </c>
      <c r="D1" s="1" t="s">
        <v>3</v>
      </c>
    </row>
    <row r="2" spans="1:5" x14ac:dyDescent="0.25">
      <c r="A2" t="s">
        <v>19</v>
      </c>
      <c r="B2">
        <v>1</v>
      </c>
      <c r="C2">
        <f>6+1/8+2.5</f>
        <v>8.625</v>
      </c>
      <c r="D2">
        <f>IF(B2=0,0,C2)</f>
        <v>8.625</v>
      </c>
      <c r="E2" t="s">
        <v>24</v>
      </c>
    </row>
    <row r="3" spans="1:5" x14ac:dyDescent="0.25">
      <c r="A3" t="s">
        <v>20</v>
      </c>
      <c r="B3">
        <v>1</v>
      </c>
      <c r="C3">
        <f>6+1/8</f>
        <v>6.125</v>
      </c>
      <c r="D3">
        <f t="shared" ref="D3:D6" si="0">IF(B3=0,0,C3)</f>
        <v>6.125</v>
      </c>
      <c r="E3" t="s">
        <v>25</v>
      </c>
    </row>
    <row r="4" spans="1:5" x14ac:dyDescent="0.25">
      <c r="A4" t="s">
        <v>21</v>
      </c>
      <c r="B4">
        <v>1</v>
      </c>
      <c r="C4">
        <v>4.375</v>
      </c>
      <c r="D4">
        <f t="shared" si="0"/>
        <v>4.375</v>
      </c>
    </row>
    <row r="5" spans="1:5" x14ac:dyDescent="0.25">
      <c r="A5" t="s">
        <v>22</v>
      </c>
      <c r="B5">
        <v>0</v>
      </c>
      <c r="C5">
        <f>4+3/8</f>
        <v>4.375</v>
      </c>
      <c r="D5">
        <f t="shared" si="0"/>
        <v>0</v>
      </c>
    </row>
    <row r="6" spans="1:5" x14ac:dyDescent="0.25">
      <c r="A6" t="s">
        <v>23</v>
      </c>
      <c r="B6">
        <v>1</v>
      </c>
      <c r="C6">
        <f>4+3/8</f>
        <v>4.375</v>
      </c>
      <c r="D6">
        <f t="shared" si="0"/>
        <v>4.375</v>
      </c>
    </row>
    <row r="7" spans="1:5" x14ac:dyDescent="0.25">
      <c r="A7" s="3" t="s">
        <v>0</v>
      </c>
      <c r="B7" s="3"/>
      <c r="C7" s="1"/>
      <c r="D7" s="1">
        <f>SUM(D2:D6)</f>
        <v>23.5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3" sqref="C3"/>
    </sheetView>
  </sheetViews>
  <sheetFormatPr defaultRowHeight="15" x14ac:dyDescent="0.25"/>
  <cols>
    <col min="1" max="1" width="20.42578125" bestFit="1" customWidth="1"/>
    <col min="3" max="3" width="12.42578125" bestFit="1" customWidth="1"/>
    <col min="4" max="4" width="12.42578125" customWidth="1"/>
  </cols>
  <sheetData>
    <row r="1" spans="1:5" x14ac:dyDescent="0.25">
      <c r="A1" s="1" t="s">
        <v>17</v>
      </c>
      <c r="B1" s="1" t="s">
        <v>2</v>
      </c>
      <c r="C1" s="1" t="s">
        <v>26</v>
      </c>
      <c r="D1" s="1" t="s">
        <v>39</v>
      </c>
      <c r="E1" s="1" t="s">
        <v>3</v>
      </c>
    </row>
    <row r="2" spans="1:5" x14ac:dyDescent="0.25">
      <c r="A2" t="s">
        <v>27</v>
      </c>
      <c r="B2">
        <v>4</v>
      </c>
      <c r="C2">
        <v>2.25</v>
      </c>
      <c r="D2">
        <v>1</v>
      </c>
      <c r="E2">
        <f>IF(D2=0,0,B2*C2)</f>
        <v>9</v>
      </c>
    </row>
    <row r="3" spans="1:5" x14ac:dyDescent="0.25">
      <c r="A3" t="s">
        <v>28</v>
      </c>
      <c r="B3">
        <v>2</v>
      </c>
      <c r="C3">
        <v>1</v>
      </c>
      <c r="D3">
        <v>0</v>
      </c>
      <c r="E3">
        <f t="shared" ref="E3:E4" si="0">IF(D3=0,0,B3*C3)</f>
        <v>0</v>
      </c>
    </row>
    <row r="4" spans="1:5" x14ac:dyDescent="0.25">
      <c r="A4" t="s">
        <v>29</v>
      </c>
      <c r="B4">
        <v>14</v>
      </c>
      <c r="C4">
        <v>1</v>
      </c>
      <c r="D4">
        <v>0</v>
      </c>
      <c r="E4">
        <f t="shared" si="0"/>
        <v>0</v>
      </c>
    </row>
    <row r="5" spans="1:5" x14ac:dyDescent="0.25">
      <c r="A5" s="3" t="s">
        <v>0</v>
      </c>
      <c r="B5" s="1"/>
      <c r="C5" s="1"/>
      <c r="D5" s="1"/>
      <c r="E5" s="1">
        <f>SUM(E2:E4)</f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9" sqref="D9"/>
    </sheetView>
  </sheetViews>
  <sheetFormatPr defaultRowHeight="15" x14ac:dyDescent="0.25"/>
  <cols>
    <col min="1" max="1" width="12" bestFit="1" customWidth="1"/>
    <col min="3" max="3" width="12.42578125" bestFit="1" customWidth="1"/>
  </cols>
  <sheetData>
    <row r="1" spans="1:4" x14ac:dyDescent="0.25">
      <c r="A1" s="1" t="s">
        <v>17</v>
      </c>
      <c r="B1" s="1" t="s">
        <v>2</v>
      </c>
      <c r="C1" s="1" t="s">
        <v>26</v>
      </c>
      <c r="D1" s="1" t="s">
        <v>3</v>
      </c>
    </row>
    <row r="2" spans="1:4" x14ac:dyDescent="0.25">
      <c r="A2" t="s">
        <v>30</v>
      </c>
      <c r="B2">
        <v>2</v>
      </c>
      <c r="C2">
        <f>2+11/64</f>
        <v>2.171875</v>
      </c>
      <c r="D2">
        <f>B2*C2</f>
        <v>4.34375</v>
      </c>
    </row>
    <row r="4" spans="1:4" x14ac:dyDescent="0.25">
      <c r="C4" s="3" t="s">
        <v>0</v>
      </c>
      <c r="D4" s="1">
        <f>SUM(D2)</f>
        <v>4.34375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5" sqref="C5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2.140625" bestFit="1" customWidth="1"/>
  </cols>
  <sheetData>
    <row r="1" spans="1:4" x14ac:dyDescent="0.25">
      <c r="A1" s="1" t="s">
        <v>17</v>
      </c>
      <c r="B1" s="1" t="s">
        <v>38</v>
      </c>
      <c r="C1" s="1" t="s">
        <v>35</v>
      </c>
      <c r="D1" s="1" t="s">
        <v>3</v>
      </c>
    </row>
    <row r="2" spans="1:4" x14ac:dyDescent="0.25">
      <c r="A2" t="s">
        <v>36</v>
      </c>
      <c r="B2">
        <v>1</v>
      </c>
      <c r="C2">
        <v>29</v>
      </c>
      <c r="D2">
        <f>IF(B2=0,0,C2)</f>
        <v>29</v>
      </c>
    </row>
    <row r="3" spans="1:4" x14ac:dyDescent="0.25">
      <c r="A3" t="s">
        <v>41</v>
      </c>
      <c r="B3">
        <v>1</v>
      </c>
      <c r="C3">
        <v>17</v>
      </c>
      <c r="D3">
        <f t="shared" ref="D3:D4" si="0">IF(B3=0,0,C3)</f>
        <v>17</v>
      </c>
    </row>
    <row r="4" spans="1:4" x14ac:dyDescent="0.25">
      <c r="A4" t="s">
        <v>44</v>
      </c>
      <c r="B4">
        <v>1</v>
      </c>
      <c r="C4">
        <v>18.5</v>
      </c>
      <c r="D4">
        <f t="shared" si="0"/>
        <v>18.5</v>
      </c>
    </row>
    <row r="5" spans="1:4" x14ac:dyDescent="0.25">
      <c r="A5" s="3" t="s">
        <v>0</v>
      </c>
      <c r="B5" s="3"/>
      <c r="C5" s="1"/>
      <c r="D5" s="1">
        <f>SUM(D2:D4)</f>
        <v>64.5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Base Parts</vt:lpstr>
      <vt:lpstr>.125 Al sheet</vt:lpstr>
      <vt:lpstr>internal frame</vt:lpstr>
      <vt:lpstr>nutstrip</vt:lpstr>
      <vt:lpstr>.125x1.25 UHMW bar</vt:lpstr>
      <vt:lpstr>.125 UHMW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lewisb</dc:creator>
  <cp:lastModifiedBy>lewisb</cp:lastModifiedBy>
  <dcterms:created xsi:type="dcterms:W3CDTF">2012-01-26T20:52:33Z</dcterms:created>
  <dcterms:modified xsi:type="dcterms:W3CDTF">2012-03-11T02:33:15Z</dcterms:modified>
</cp:coreProperties>
</file>